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5.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385" yWindow="-15" windowWidth="14430" windowHeight="12450" tabRatio="831" activeTab="5"/>
  </bookViews>
  <sheets>
    <sheet name="Number of alcohol deaths (edu)" sheetId="6" r:id="rId1"/>
    <sheet name="Number of alcohol deaths (occu)" sheetId="20" r:id="rId2"/>
    <sheet name="Availability of causes of death" sheetId="7" r:id="rId3"/>
    <sheet name="Table 1" sheetId="8" r:id="rId4"/>
    <sheet name="Table 2" sheetId="11" r:id="rId5"/>
    <sheet name="Figure 1" sheetId="1" r:id="rId6"/>
    <sheet name="Table 3" sheetId="2" r:id="rId7"/>
    <sheet name="Table 4ab" sheetId="3" r:id="rId8"/>
    <sheet name="Table 4cd" sheetId="4" r:id="rId9"/>
    <sheet name="Figure 2a" sheetId="5" r:id="rId10"/>
    <sheet name="Figure 2b" sheetId="16" r:id="rId11"/>
    <sheet name="Figure 3" sheetId="9" r:id="rId12"/>
    <sheet name="Table A1" sheetId="23" r:id="rId13"/>
    <sheet name="Table A2" sheetId="10" r:id="rId14"/>
    <sheet name="Table A3" sheetId="14" r:id="rId15"/>
    <sheet name="Table A4" sheetId="15" r:id="rId16"/>
    <sheet name="Figure A1" sheetId="17" r:id="rId17"/>
    <sheet name="Sheet1" sheetId="21" r:id="rId18"/>
    <sheet name="Sheet2" sheetId="22" r:id="rId19"/>
  </sheets>
  <externalReferences>
    <externalReference r:id="rId20"/>
    <externalReference r:id="rId21"/>
    <externalReference r:id="rId22"/>
    <externalReference r:id="rId23"/>
    <externalReference r:id="rId24"/>
    <externalReference r:id="rId25"/>
    <externalReference r:id="rId26"/>
    <externalReference r:id="rId27"/>
  </externalReferences>
  <calcPr calcId="145621"/>
</workbook>
</file>

<file path=xl/calcChain.xml><?xml version="1.0" encoding="utf-8"?>
<calcChain xmlns="http://schemas.openxmlformats.org/spreadsheetml/2006/main">
  <c r="C53" i="23" l="1"/>
  <c r="C9" i="23"/>
  <c r="C8" i="23"/>
  <c r="C7" i="23"/>
  <c r="C6" i="23"/>
  <c r="R57" i="11" l="1"/>
  <c r="Q57" i="11"/>
  <c r="P57" i="11"/>
  <c r="O57" i="11"/>
  <c r="N57" i="11"/>
  <c r="M57" i="11"/>
  <c r="L57" i="11"/>
  <c r="K57" i="11"/>
  <c r="J57" i="11"/>
  <c r="I57" i="11"/>
  <c r="H57" i="11"/>
  <c r="G57" i="11"/>
  <c r="F57" i="11"/>
  <c r="E57" i="11"/>
  <c r="D57" i="11"/>
  <c r="C57" i="11"/>
  <c r="R27" i="11"/>
  <c r="Q27" i="11"/>
  <c r="P27" i="11"/>
  <c r="O27" i="11"/>
  <c r="N27" i="11"/>
  <c r="M27" i="11"/>
  <c r="L27" i="11"/>
  <c r="K27" i="11"/>
  <c r="J27" i="11"/>
  <c r="I27" i="11"/>
  <c r="H27" i="11"/>
  <c r="G27" i="11"/>
  <c r="F27" i="11"/>
  <c r="E27" i="11"/>
  <c r="D27" i="11"/>
  <c r="C27" i="11"/>
  <c r="S44" i="9"/>
  <c r="U44" i="9" s="1"/>
  <c r="Q44" i="9"/>
  <c r="K44" i="9"/>
  <c r="S43" i="9"/>
  <c r="Q43" i="9"/>
  <c r="O43" i="9"/>
  <c r="M43" i="9"/>
  <c r="U43" i="9" s="1"/>
  <c r="K43" i="9"/>
  <c r="I43" i="9"/>
  <c r="S42" i="9"/>
  <c r="Q42" i="9"/>
  <c r="O42" i="9"/>
  <c r="M42" i="9"/>
  <c r="U42" i="9" s="1"/>
  <c r="S41" i="9"/>
  <c r="Q41" i="9"/>
  <c r="O41" i="9"/>
  <c r="M41" i="9"/>
  <c r="U41" i="9" s="1"/>
  <c r="K41" i="9"/>
  <c r="I41" i="9"/>
  <c r="S40" i="9"/>
  <c r="Q40" i="9"/>
  <c r="O40" i="9"/>
  <c r="M40" i="9"/>
  <c r="U40" i="9" s="1"/>
  <c r="S39" i="9"/>
  <c r="Q39" i="9"/>
  <c r="O39" i="9"/>
  <c r="M39" i="9"/>
  <c r="U39" i="9" s="1"/>
  <c r="K39" i="9"/>
  <c r="I39" i="9"/>
  <c r="E11" i="9"/>
  <c r="E10" i="9"/>
  <c r="E9" i="9"/>
  <c r="E8" i="9"/>
  <c r="E7" i="9"/>
  <c r="E6" i="9"/>
  <c r="D7" i="3" l="1"/>
  <c r="F7" i="3"/>
  <c r="H7" i="3"/>
  <c r="J7" i="3"/>
  <c r="L7" i="3"/>
  <c r="N7" i="3"/>
  <c r="S7" i="3"/>
  <c r="U7" i="3"/>
  <c r="W7" i="3"/>
  <c r="Y7" i="3"/>
  <c r="AA7" i="3"/>
  <c r="AC7" i="3"/>
  <c r="D8" i="3"/>
  <c r="E8" i="3"/>
  <c r="F8" i="3"/>
  <c r="G8" i="3"/>
  <c r="H8" i="3"/>
  <c r="I8" i="3"/>
  <c r="J8" i="3"/>
  <c r="K8" i="3"/>
  <c r="L8" i="3"/>
  <c r="M8" i="3"/>
  <c r="N8" i="3"/>
  <c r="O8" i="3"/>
  <c r="S8" i="3"/>
  <c r="T8" i="3"/>
  <c r="U8" i="3"/>
  <c r="V8" i="3"/>
  <c r="W8" i="3"/>
  <c r="X8" i="3"/>
  <c r="Y8" i="3"/>
  <c r="Z8" i="3"/>
  <c r="AA8" i="3"/>
  <c r="AB8" i="3"/>
  <c r="AC8" i="3"/>
  <c r="AD8" i="3"/>
  <c r="H9" i="3"/>
  <c r="J9" i="3"/>
  <c r="L9" i="3"/>
  <c r="N9" i="3"/>
  <c r="W9" i="3"/>
  <c r="Y9" i="3"/>
  <c r="AA9" i="3"/>
  <c r="AC9" i="3"/>
  <c r="H10" i="3"/>
  <c r="I10" i="3"/>
  <c r="J10" i="3"/>
  <c r="K10" i="3"/>
  <c r="L10" i="3"/>
  <c r="M10" i="3"/>
  <c r="N10" i="3"/>
  <c r="O10" i="3"/>
  <c r="W10" i="3"/>
  <c r="X10" i="3"/>
  <c r="Y10" i="3"/>
  <c r="Z10" i="3"/>
  <c r="AA10" i="3"/>
  <c r="AB10" i="3"/>
  <c r="AC10" i="3"/>
  <c r="AD10" i="3"/>
  <c r="D11" i="3"/>
  <c r="F11" i="3"/>
  <c r="H11" i="3"/>
  <c r="J11" i="3"/>
  <c r="L11" i="3"/>
  <c r="N11" i="3"/>
  <c r="S11" i="3"/>
  <c r="U11" i="3"/>
  <c r="W11" i="3"/>
  <c r="Y11" i="3"/>
  <c r="AA11" i="3"/>
  <c r="AC11" i="3"/>
  <c r="D12" i="3"/>
  <c r="E12" i="3"/>
  <c r="F12" i="3"/>
  <c r="G12" i="3"/>
  <c r="H12" i="3"/>
  <c r="I12" i="3"/>
  <c r="J12" i="3"/>
  <c r="K12" i="3"/>
  <c r="L12" i="3"/>
  <c r="M12" i="3"/>
  <c r="N12" i="3"/>
  <c r="O12" i="3"/>
  <c r="S12" i="3"/>
  <c r="T12" i="3"/>
  <c r="U12" i="3"/>
  <c r="V12" i="3"/>
  <c r="W12" i="3"/>
  <c r="X12" i="3"/>
  <c r="Y12" i="3"/>
  <c r="Z12" i="3"/>
  <c r="AA12" i="3"/>
  <c r="AB12" i="3"/>
  <c r="AC12" i="3"/>
  <c r="AD12" i="3"/>
  <c r="H13" i="3"/>
  <c r="J13" i="3"/>
  <c r="L13" i="3"/>
  <c r="W13" i="3"/>
  <c r="Y13" i="3"/>
  <c r="AA13" i="3"/>
  <c r="H14" i="3"/>
  <c r="I14" i="3"/>
  <c r="J14" i="3"/>
  <c r="K14" i="3"/>
  <c r="L14" i="3"/>
  <c r="M14" i="3"/>
  <c r="W14" i="3"/>
  <c r="X14" i="3"/>
  <c r="Y14" i="3"/>
  <c r="Z14" i="3"/>
  <c r="AA14" i="3"/>
  <c r="AB14" i="3"/>
  <c r="J15" i="3"/>
  <c r="L15" i="3"/>
  <c r="N15" i="3"/>
  <c r="W15" i="3"/>
  <c r="Y15" i="3"/>
  <c r="AA15" i="3"/>
  <c r="AC15" i="3"/>
  <c r="J16" i="3"/>
  <c r="K16" i="3"/>
  <c r="L16" i="3"/>
  <c r="M16" i="3"/>
  <c r="N16" i="3"/>
  <c r="O16" i="3"/>
  <c r="W16" i="3"/>
  <c r="X16" i="3"/>
  <c r="Y16" i="3"/>
  <c r="Z16" i="3"/>
  <c r="AA16" i="3"/>
  <c r="AB16" i="3"/>
  <c r="AC16" i="3"/>
  <c r="AD16" i="3"/>
  <c r="L17" i="3"/>
  <c r="N17" i="3"/>
  <c r="AA17" i="3"/>
  <c r="AC17" i="3"/>
  <c r="L18" i="3"/>
  <c r="M18" i="3"/>
  <c r="N18" i="3"/>
  <c r="O18" i="3"/>
  <c r="AA18" i="3"/>
  <c r="AB18" i="3"/>
  <c r="AC18" i="3"/>
  <c r="AD18" i="3"/>
  <c r="D19" i="3"/>
  <c r="F19" i="3"/>
  <c r="H19" i="3"/>
  <c r="J19" i="3"/>
  <c r="L19" i="3"/>
  <c r="N19" i="3"/>
  <c r="S19" i="3"/>
  <c r="U19" i="3"/>
  <c r="W19" i="3"/>
  <c r="Y19" i="3"/>
  <c r="AA19" i="3"/>
  <c r="AC19" i="3"/>
  <c r="D20" i="3"/>
  <c r="E20" i="3"/>
  <c r="F20" i="3"/>
  <c r="G20" i="3"/>
  <c r="H20" i="3"/>
  <c r="I20" i="3"/>
  <c r="J20" i="3"/>
  <c r="K20" i="3"/>
  <c r="L20" i="3"/>
  <c r="M20" i="3"/>
  <c r="N20" i="3"/>
  <c r="O20" i="3"/>
  <c r="S20" i="3"/>
  <c r="T20" i="3"/>
  <c r="U20" i="3"/>
  <c r="V20" i="3"/>
  <c r="W20" i="3"/>
  <c r="X20" i="3"/>
  <c r="Y20" i="3"/>
  <c r="Z20" i="3"/>
  <c r="AA20" i="3"/>
  <c r="AB20" i="3"/>
  <c r="AC20" i="3"/>
  <c r="AD20" i="3"/>
  <c r="H21" i="3"/>
  <c r="J21" i="3"/>
  <c r="L21" i="3"/>
  <c r="N21" i="3"/>
  <c r="W21" i="3"/>
  <c r="Y21" i="3"/>
  <c r="AA21" i="3"/>
  <c r="AC21" i="3"/>
  <c r="H22" i="3"/>
  <c r="I22" i="3"/>
  <c r="J22" i="3"/>
  <c r="K22" i="3"/>
  <c r="L22" i="3"/>
  <c r="M22" i="3"/>
  <c r="N22" i="3"/>
  <c r="O22" i="3"/>
  <c r="W22" i="3"/>
  <c r="X22" i="3"/>
  <c r="Y22" i="3"/>
  <c r="Z22" i="3"/>
  <c r="AA22" i="3"/>
  <c r="AB22" i="3"/>
  <c r="AC22" i="3"/>
  <c r="AD22" i="3"/>
  <c r="D23" i="3"/>
  <c r="H23" i="3"/>
  <c r="L23" i="3"/>
  <c r="S23" i="3"/>
  <c r="W23" i="3"/>
  <c r="AA23" i="3"/>
  <c r="D24" i="3"/>
  <c r="E24" i="3"/>
  <c r="H24" i="3"/>
  <c r="I24" i="3"/>
  <c r="L24" i="3"/>
  <c r="M24" i="3"/>
  <c r="S24" i="3"/>
  <c r="T24" i="3"/>
  <c r="W24" i="3"/>
  <c r="X24" i="3"/>
  <c r="AA24" i="3"/>
  <c r="AB24" i="3"/>
  <c r="H25" i="3"/>
  <c r="J25" i="3"/>
  <c r="L25" i="3"/>
  <c r="N25" i="3"/>
  <c r="W25" i="3"/>
  <c r="Y25" i="3"/>
  <c r="AA25" i="3"/>
  <c r="AC25" i="3"/>
  <c r="H26" i="3"/>
  <c r="I26" i="3"/>
  <c r="J26" i="3"/>
  <c r="K26" i="3"/>
  <c r="L26" i="3"/>
  <c r="M26" i="3"/>
  <c r="N26" i="3"/>
  <c r="O26" i="3"/>
  <c r="W26" i="3"/>
  <c r="X26" i="3"/>
  <c r="Y26" i="3"/>
  <c r="Z26" i="3"/>
  <c r="AA26" i="3"/>
  <c r="AB26" i="3"/>
  <c r="AC26" i="3"/>
  <c r="AD26" i="3"/>
  <c r="J27" i="3"/>
  <c r="L27" i="3"/>
  <c r="Y27" i="3"/>
  <c r="AA27" i="3"/>
  <c r="J28" i="3"/>
  <c r="K28" i="3"/>
  <c r="L28" i="3"/>
  <c r="M28" i="3"/>
  <c r="Y28" i="3"/>
  <c r="Z28" i="3"/>
  <c r="AA28" i="3"/>
  <c r="AB28" i="3"/>
  <c r="J29" i="3"/>
  <c r="L29" i="3"/>
  <c r="Y29" i="3"/>
  <c r="AA29" i="3"/>
  <c r="J30" i="3"/>
  <c r="K30" i="3"/>
  <c r="L30" i="3"/>
  <c r="M30" i="3"/>
  <c r="Y30" i="3"/>
  <c r="Z30" i="3"/>
  <c r="AA30" i="3"/>
  <c r="AB30" i="3"/>
  <c r="D31" i="3"/>
  <c r="F31" i="3"/>
  <c r="H31" i="3"/>
  <c r="J31" i="3"/>
  <c r="L31" i="3"/>
  <c r="N31" i="3"/>
  <c r="S31" i="3"/>
  <c r="U31" i="3"/>
  <c r="W31" i="3"/>
  <c r="Y31" i="3"/>
  <c r="AA31" i="3"/>
  <c r="AC31" i="3"/>
  <c r="D32" i="3"/>
  <c r="E32" i="3"/>
  <c r="F32" i="3"/>
  <c r="G32" i="3"/>
  <c r="H32" i="3"/>
  <c r="I32" i="3"/>
  <c r="J32" i="3"/>
  <c r="K32" i="3"/>
  <c r="L32" i="3"/>
  <c r="M32" i="3"/>
  <c r="N32" i="3"/>
  <c r="O32" i="3"/>
  <c r="S32" i="3"/>
  <c r="T32" i="3"/>
  <c r="U32" i="3"/>
  <c r="V32" i="3"/>
  <c r="W32" i="3"/>
  <c r="X32" i="3"/>
  <c r="Y32" i="3"/>
  <c r="Z32" i="3"/>
  <c r="AA32" i="3"/>
  <c r="AB32" i="3"/>
  <c r="AC32" i="3"/>
  <c r="AD32" i="3"/>
  <c r="H33" i="3"/>
  <c r="L33" i="3"/>
  <c r="W33" i="3"/>
  <c r="AA33" i="3"/>
  <c r="H34" i="3"/>
  <c r="I34" i="3"/>
  <c r="L34" i="3"/>
  <c r="M34" i="3"/>
  <c r="W34" i="3"/>
  <c r="X34" i="3"/>
  <c r="AA34" i="3"/>
  <c r="AB34" i="3"/>
  <c r="D35" i="3"/>
  <c r="H35" i="3"/>
  <c r="L35" i="3"/>
  <c r="S35" i="3"/>
  <c r="W35" i="3"/>
  <c r="AA35" i="3"/>
  <c r="D36" i="3"/>
  <c r="E36" i="3"/>
  <c r="H36" i="3"/>
  <c r="I36" i="3"/>
  <c r="L36" i="3"/>
  <c r="M36" i="3"/>
  <c r="S36" i="3"/>
  <c r="T36" i="3"/>
  <c r="W36" i="3"/>
  <c r="X36" i="3"/>
  <c r="AA36" i="3"/>
  <c r="AB36" i="3"/>
  <c r="F37" i="3"/>
  <c r="L37" i="3"/>
  <c r="N37" i="3"/>
  <c r="U37" i="3"/>
  <c r="AA37" i="3"/>
  <c r="AC37" i="3"/>
  <c r="F38" i="3"/>
  <c r="G38" i="3"/>
  <c r="L38" i="3"/>
  <c r="M38" i="3"/>
  <c r="N38" i="3"/>
  <c r="O38" i="3"/>
  <c r="U38" i="3"/>
  <c r="V38" i="3"/>
  <c r="AA38" i="3"/>
  <c r="AB38" i="3"/>
  <c r="AC38" i="3"/>
  <c r="AD38" i="3"/>
  <c r="F39" i="3"/>
  <c r="L39" i="3"/>
  <c r="U39" i="3"/>
  <c r="AA39" i="3"/>
  <c r="F40" i="3"/>
  <c r="G40" i="3"/>
  <c r="L40" i="3"/>
  <c r="M40" i="3"/>
  <c r="U40" i="3"/>
  <c r="V40" i="3"/>
  <c r="AA40" i="3"/>
  <c r="AB40" i="3"/>
  <c r="O43" i="16" l="1"/>
  <c r="N43" i="16"/>
  <c r="M43" i="16"/>
  <c r="O42" i="16"/>
  <c r="N42" i="16"/>
  <c r="M42" i="16"/>
  <c r="O41" i="16"/>
  <c r="N41" i="16"/>
  <c r="M41" i="16"/>
  <c r="O40" i="16"/>
  <c r="N40" i="16"/>
  <c r="M40" i="16"/>
  <c r="O39" i="16"/>
  <c r="N39" i="16"/>
  <c r="M39" i="16"/>
  <c r="O38" i="16"/>
  <c r="N38" i="16"/>
  <c r="M38" i="16"/>
  <c r="L43" i="16"/>
  <c r="K43" i="16"/>
  <c r="J43" i="16"/>
  <c r="L42" i="16"/>
  <c r="K42" i="16"/>
  <c r="J42" i="16"/>
  <c r="L41" i="16"/>
  <c r="K41" i="16"/>
  <c r="J41" i="16"/>
  <c r="L40" i="16"/>
  <c r="K40" i="16"/>
  <c r="J40" i="16"/>
  <c r="L39" i="16"/>
  <c r="K39" i="16"/>
  <c r="J39" i="16"/>
  <c r="L38" i="16"/>
  <c r="K38" i="16"/>
  <c r="J38" i="16"/>
  <c r="I43" i="16"/>
  <c r="H43" i="16"/>
  <c r="G43" i="16"/>
  <c r="I42" i="16"/>
  <c r="H42" i="16"/>
  <c r="G42" i="16"/>
  <c r="I41" i="16"/>
  <c r="H41" i="16"/>
  <c r="G41" i="16"/>
  <c r="I40" i="16"/>
  <c r="H40" i="16"/>
  <c r="G40" i="16"/>
  <c r="I39" i="16"/>
  <c r="H39" i="16"/>
  <c r="G39" i="16"/>
  <c r="I38" i="16"/>
  <c r="H38" i="16"/>
  <c r="G38" i="16"/>
  <c r="F43" i="16"/>
  <c r="E43" i="16"/>
  <c r="F42" i="16"/>
  <c r="E42" i="16"/>
  <c r="F41" i="16"/>
  <c r="E41" i="16"/>
  <c r="F40" i="16"/>
  <c r="E40" i="16"/>
  <c r="F39" i="16"/>
  <c r="E39" i="16"/>
  <c r="F38" i="16"/>
  <c r="E38" i="16"/>
  <c r="D43" i="16"/>
  <c r="D42" i="16"/>
  <c r="D41" i="16"/>
  <c r="D40" i="16"/>
  <c r="D39" i="16"/>
  <c r="D38" i="16"/>
  <c r="D8" i="15" l="1"/>
  <c r="C8" i="15"/>
  <c r="O49" i="5" l="1"/>
  <c r="N49" i="5"/>
  <c r="M49" i="5"/>
  <c r="L49" i="5"/>
  <c r="K49" i="5"/>
  <c r="J49" i="5"/>
  <c r="O48" i="5"/>
  <c r="N48" i="5"/>
  <c r="M48" i="5"/>
  <c r="L48" i="5"/>
  <c r="K48" i="5"/>
  <c r="J48" i="5"/>
  <c r="O47" i="5"/>
  <c r="N47" i="5"/>
  <c r="M47" i="5"/>
  <c r="L47" i="5"/>
  <c r="K47" i="5"/>
  <c r="J47" i="5"/>
  <c r="O46" i="5"/>
  <c r="N46" i="5"/>
  <c r="M46" i="5"/>
  <c r="L46" i="5"/>
  <c r="K46" i="5"/>
  <c r="J46" i="5"/>
  <c r="O45" i="5"/>
  <c r="N45" i="5"/>
  <c r="M45" i="5"/>
  <c r="L45" i="5"/>
  <c r="K45" i="5"/>
  <c r="J45" i="5"/>
  <c r="J44" i="5"/>
  <c r="O44" i="5"/>
  <c r="N44" i="5"/>
  <c r="M44" i="5"/>
  <c r="L44" i="5"/>
  <c r="K44" i="5"/>
  <c r="D49" i="5"/>
  <c r="D48" i="5"/>
  <c r="D47" i="5"/>
  <c r="D46" i="5"/>
  <c r="D45" i="5"/>
  <c r="D44" i="5"/>
  <c r="I49" i="5"/>
  <c r="H49" i="5"/>
  <c r="G49" i="5"/>
  <c r="I48" i="5"/>
  <c r="H48" i="5"/>
  <c r="G48" i="5"/>
  <c r="I47" i="5"/>
  <c r="H47" i="5"/>
  <c r="G47" i="5"/>
  <c r="I46" i="5"/>
  <c r="H46" i="5"/>
  <c r="G46" i="5"/>
  <c r="I45" i="5"/>
  <c r="H45" i="5"/>
  <c r="G45" i="5"/>
  <c r="I44" i="5"/>
  <c r="H44" i="5"/>
  <c r="G44" i="5"/>
  <c r="F49" i="5"/>
  <c r="F48" i="5"/>
  <c r="F47" i="5"/>
  <c r="F46" i="5"/>
  <c r="F45" i="5"/>
  <c r="F44" i="5"/>
  <c r="E49" i="5"/>
  <c r="E48" i="5"/>
  <c r="E47" i="5"/>
  <c r="E46" i="5"/>
  <c r="E45" i="5"/>
  <c r="E44" i="5"/>
  <c r="AF11" i="1"/>
  <c r="AE11" i="1"/>
  <c r="AD11" i="1"/>
  <c r="AA11" i="1"/>
  <c r="Z11" i="1"/>
  <c r="Y11" i="1"/>
  <c r="V11" i="1"/>
  <c r="U11" i="1"/>
  <c r="T11" i="1"/>
  <c r="O11" i="1"/>
  <c r="N11" i="1"/>
  <c r="M11" i="1"/>
  <c r="J11" i="1"/>
  <c r="I11" i="1"/>
  <c r="H11" i="1"/>
  <c r="E11" i="1"/>
  <c r="D11" i="1"/>
  <c r="C11" i="1"/>
  <c r="I66" i="17"/>
  <c r="H66" i="17"/>
  <c r="G66" i="17"/>
  <c r="F66" i="17"/>
  <c r="E66" i="17"/>
  <c r="D66" i="17"/>
  <c r="I65" i="17"/>
  <c r="H65" i="17"/>
  <c r="G65" i="17"/>
  <c r="F65" i="17"/>
  <c r="E65" i="17"/>
  <c r="D65" i="17"/>
  <c r="I60" i="17"/>
  <c r="H60" i="17"/>
  <c r="G60" i="17"/>
  <c r="F60" i="17"/>
  <c r="E60" i="17"/>
  <c r="D60" i="17"/>
  <c r="I59" i="17"/>
  <c r="H59" i="17"/>
  <c r="G59" i="17"/>
  <c r="F59" i="17"/>
  <c r="E59" i="17"/>
  <c r="D59" i="17"/>
  <c r="I58" i="17"/>
  <c r="H58" i="17"/>
  <c r="G58" i="17"/>
  <c r="F58" i="17"/>
  <c r="E58" i="17"/>
  <c r="D58" i="17"/>
  <c r="I57" i="17"/>
  <c r="H57" i="17"/>
  <c r="G57" i="17"/>
  <c r="F57" i="17"/>
  <c r="E57" i="17"/>
  <c r="D57" i="17"/>
  <c r="I56" i="17"/>
  <c r="H56" i="17"/>
  <c r="G56" i="17"/>
  <c r="F56" i="17"/>
  <c r="E56" i="17"/>
  <c r="D56" i="17"/>
  <c r="I55" i="17"/>
  <c r="H55" i="17"/>
  <c r="G55" i="17"/>
  <c r="F55" i="17"/>
  <c r="E55" i="17"/>
  <c r="D55" i="17"/>
  <c r="I53" i="17"/>
  <c r="H53" i="17"/>
  <c r="G53" i="17"/>
  <c r="F53" i="17"/>
  <c r="E53" i="17"/>
  <c r="D53" i="17"/>
  <c r="I52" i="17"/>
  <c r="H52" i="17"/>
  <c r="G52" i="17"/>
  <c r="F52" i="17"/>
  <c r="E52" i="17"/>
  <c r="D52" i="17"/>
  <c r="I47" i="17"/>
  <c r="H47" i="17"/>
  <c r="G47" i="17"/>
  <c r="F47" i="17"/>
  <c r="E47" i="17"/>
  <c r="D47" i="17"/>
  <c r="I45" i="17"/>
  <c r="H45" i="17"/>
  <c r="G45" i="17"/>
  <c r="F45" i="17"/>
  <c r="E45" i="17"/>
  <c r="D45" i="17"/>
  <c r="I43" i="17"/>
  <c r="H43" i="17"/>
  <c r="G43" i="17"/>
  <c r="F43" i="17"/>
  <c r="E43" i="17"/>
  <c r="D43" i="17"/>
  <c r="I42" i="17"/>
  <c r="H42" i="17"/>
  <c r="G42" i="17"/>
  <c r="F42" i="17"/>
  <c r="E42" i="17"/>
  <c r="D42" i="17"/>
  <c r="I41" i="17"/>
  <c r="H41" i="17"/>
  <c r="G41" i="17"/>
  <c r="F41" i="17"/>
  <c r="E41" i="17"/>
  <c r="D41" i="17"/>
  <c r="I40" i="17"/>
  <c r="H40" i="17"/>
  <c r="G40" i="17"/>
  <c r="F40" i="17"/>
  <c r="E40" i="17"/>
  <c r="D40" i="17"/>
  <c r="I39" i="17"/>
  <c r="H39" i="17"/>
  <c r="G39" i="17"/>
  <c r="F39" i="17"/>
  <c r="E39" i="17"/>
  <c r="D39" i="17"/>
  <c r="I36" i="17"/>
  <c r="H36" i="17"/>
  <c r="G36" i="17"/>
  <c r="F36" i="17"/>
  <c r="E36" i="17"/>
  <c r="D36" i="17"/>
  <c r="I35" i="17"/>
  <c r="H35" i="17"/>
  <c r="G35" i="17"/>
  <c r="F35" i="17"/>
  <c r="E35" i="17"/>
  <c r="D35" i="17"/>
  <c r="I34" i="17"/>
  <c r="H34" i="17"/>
  <c r="G34" i="17"/>
  <c r="F34" i="17"/>
  <c r="E34" i="17"/>
  <c r="D34" i="17"/>
  <c r="I33" i="17"/>
  <c r="H33" i="17"/>
  <c r="G33" i="17"/>
  <c r="F33" i="17"/>
  <c r="E33" i="17"/>
  <c r="D33" i="17"/>
  <c r="I32" i="17"/>
  <c r="H32" i="17"/>
  <c r="G32" i="17"/>
  <c r="F32" i="17"/>
  <c r="E32" i="17"/>
  <c r="D32" i="17"/>
  <c r="I31" i="17"/>
  <c r="H31" i="17"/>
  <c r="G31" i="17"/>
  <c r="F31" i="17"/>
  <c r="E31" i="17"/>
  <c r="D31" i="17"/>
  <c r="I30" i="17"/>
  <c r="H30" i="17"/>
  <c r="G30" i="17"/>
  <c r="F30" i="17"/>
  <c r="E30" i="17"/>
  <c r="D30" i="17"/>
  <c r="I29" i="17"/>
  <c r="H29" i="17"/>
  <c r="G29" i="17"/>
  <c r="F29" i="17"/>
  <c r="E29" i="17"/>
  <c r="D29" i="17"/>
  <c r="I28" i="17"/>
  <c r="H28" i="17"/>
  <c r="G28" i="17"/>
  <c r="F28" i="17"/>
  <c r="E28" i="17"/>
  <c r="D28" i="17"/>
  <c r="I27" i="17"/>
  <c r="H27" i="17"/>
  <c r="G27" i="17"/>
  <c r="F27" i="17"/>
  <c r="E27" i="17"/>
  <c r="D27" i="17"/>
  <c r="I26" i="17"/>
  <c r="H26" i="17"/>
  <c r="G26" i="17"/>
  <c r="F26" i="17"/>
  <c r="E26" i="17"/>
  <c r="D26" i="17"/>
  <c r="I25" i="17"/>
  <c r="H25" i="17"/>
  <c r="G25" i="17"/>
  <c r="F25" i="17"/>
  <c r="E25" i="17"/>
  <c r="D25" i="17"/>
  <c r="I23" i="17"/>
  <c r="H23" i="17"/>
  <c r="G23" i="17"/>
  <c r="F23" i="17"/>
  <c r="E23" i="17"/>
  <c r="D23" i="17"/>
  <c r="I22" i="17"/>
  <c r="H22" i="17"/>
  <c r="G22" i="17"/>
  <c r="F22" i="17"/>
  <c r="E22" i="17"/>
  <c r="D22" i="17"/>
  <c r="I21" i="17"/>
  <c r="H21" i="17"/>
  <c r="G21" i="17"/>
  <c r="F21" i="17"/>
  <c r="E21" i="17"/>
  <c r="D21" i="17"/>
  <c r="I16" i="17"/>
  <c r="H16" i="17"/>
  <c r="G16" i="17"/>
  <c r="F16" i="17"/>
  <c r="E16" i="17"/>
  <c r="D16" i="17"/>
  <c r="I15" i="17"/>
  <c r="H15" i="17"/>
  <c r="G15" i="17"/>
  <c r="F15" i="17"/>
  <c r="E15" i="17"/>
  <c r="D15" i="17"/>
  <c r="I12" i="17"/>
  <c r="H12" i="17"/>
  <c r="G12" i="17"/>
  <c r="F12" i="17"/>
  <c r="E12" i="17"/>
  <c r="D12" i="17"/>
  <c r="I11" i="17"/>
  <c r="H11" i="17"/>
  <c r="G11" i="17"/>
  <c r="F11" i="17"/>
  <c r="E11" i="17"/>
  <c r="D11" i="17"/>
  <c r="I10" i="17"/>
  <c r="H10" i="17"/>
  <c r="G10" i="17"/>
  <c r="F10" i="17"/>
  <c r="E10" i="17"/>
  <c r="D10" i="17"/>
  <c r="I9" i="17"/>
  <c r="H9" i="17"/>
  <c r="G9" i="17"/>
  <c r="F9" i="17"/>
  <c r="E9" i="17"/>
  <c r="D9" i="17"/>
  <c r="I8" i="17"/>
  <c r="H8" i="17"/>
  <c r="G8" i="17"/>
  <c r="F8" i="17"/>
  <c r="E8" i="17"/>
  <c r="D8" i="17"/>
  <c r="I7" i="17"/>
  <c r="H7" i="17"/>
  <c r="G7" i="17"/>
  <c r="F7" i="17"/>
  <c r="E7" i="17"/>
  <c r="D7" i="17"/>
  <c r="AC26" i="15"/>
  <c r="AB26" i="15"/>
  <c r="AA26" i="15"/>
  <c r="Z26" i="15"/>
  <c r="N26" i="15"/>
  <c r="M26" i="15"/>
  <c r="L26" i="15"/>
  <c r="K26" i="15"/>
  <c r="AB25" i="15"/>
  <c r="Z25" i="15"/>
  <c r="M25" i="15"/>
  <c r="K25" i="15"/>
  <c r="AC24" i="15"/>
  <c r="AB24" i="15"/>
  <c r="AA24" i="15"/>
  <c r="Z24" i="15"/>
  <c r="Y24" i="15"/>
  <c r="X24" i="15"/>
  <c r="W24" i="15"/>
  <c r="V24" i="15"/>
  <c r="U24" i="15"/>
  <c r="T24" i="15"/>
  <c r="S24" i="15"/>
  <c r="R24" i="15"/>
  <c r="N24" i="15"/>
  <c r="M24" i="15"/>
  <c r="L24" i="15"/>
  <c r="K24" i="15"/>
  <c r="J24" i="15"/>
  <c r="I24" i="15"/>
  <c r="H24" i="15"/>
  <c r="G24" i="15"/>
  <c r="F24" i="15"/>
  <c r="E24" i="15"/>
  <c r="D24" i="15"/>
  <c r="C24" i="15"/>
  <c r="AB23" i="15"/>
  <c r="Z23" i="15"/>
  <c r="X23" i="15"/>
  <c r="V23" i="15"/>
  <c r="T23" i="15"/>
  <c r="R23" i="15"/>
  <c r="M23" i="15"/>
  <c r="K23" i="15"/>
  <c r="I23" i="15"/>
  <c r="G23" i="15"/>
  <c r="E23" i="15"/>
  <c r="C23" i="15"/>
  <c r="AA22" i="15"/>
  <c r="Z22" i="15"/>
  <c r="Y22" i="15"/>
  <c r="X22" i="15"/>
  <c r="L22" i="15"/>
  <c r="K22" i="15"/>
  <c r="J22" i="15"/>
  <c r="I22" i="15"/>
  <c r="Z21" i="15"/>
  <c r="X21" i="15"/>
  <c r="K21" i="15"/>
  <c r="I21" i="15"/>
  <c r="AA20" i="15"/>
  <c r="Z20" i="15"/>
  <c r="Y20" i="15"/>
  <c r="X20" i="15"/>
  <c r="W20" i="15"/>
  <c r="V20" i="15"/>
  <c r="L20" i="15"/>
  <c r="K20" i="15"/>
  <c r="J20" i="15"/>
  <c r="I20" i="15"/>
  <c r="H20" i="15"/>
  <c r="G20" i="15"/>
  <c r="Z19" i="15"/>
  <c r="X19" i="15"/>
  <c r="V19" i="15"/>
  <c r="K19" i="15"/>
  <c r="I19" i="15"/>
  <c r="G19" i="15"/>
  <c r="AC18" i="15"/>
  <c r="AB18" i="15"/>
  <c r="AA18" i="15"/>
  <c r="Z18" i="15"/>
  <c r="Y18" i="15"/>
  <c r="X18" i="15"/>
  <c r="W18" i="15"/>
  <c r="V18" i="15"/>
  <c r="N18" i="15"/>
  <c r="M18" i="15"/>
  <c r="L18" i="15"/>
  <c r="K18" i="15"/>
  <c r="J18" i="15"/>
  <c r="I18" i="15"/>
  <c r="H18" i="15"/>
  <c r="G18" i="15"/>
  <c r="AB17" i="15"/>
  <c r="Z17" i="15"/>
  <c r="X17" i="15"/>
  <c r="V17" i="15"/>
  <c r="M17" i="15"/>
  <c r="K17" i="15"/>
  <c r="I17" i="15"/>
  <c r="G17" i="15"/>
  <c r="AC16" i="15"/>
  <c r="AB16" i="15"/>
  <c r="AA16" i="15"/>
  <c r="Z16" i="15"/>
  <c r="Y16" i="15"/>
  <c r="X16" i="15"/>
  <c r="W16" i="15"/>
  <c r="V16" i="15"/>
  <c r="U16" i="15"/>
  <c r="T16" i="15"/>
  <c r="S16" i="15"/>
  <c r="R16" i="15"/>
  <c r="N16" i="15"/>
  <c r="M16" i="15"/>
  <c r="L16" i="15"/>
  <c r="K16" i="15"/>
  <c r="J16" i="15"/>
  <c r="I16" i="15"/>
  <c r="H16" i="15"/>
  <c r="G16" i="15"/>
  <c r="F16" i="15"/>
  <c r="E16" i="15"/>
  <c r="D16" i="15"/>
  <c r="C16" i="15"/>
  <c r="AB15" i="15"/>
  <c r="Z15" i="15"/>
  <c r="X15" i="15"/>
  <c r="V15" i="15"/>
  <c r="T15" i="15"/>
  <c r="R15" i="15"/>
  <c r="M15" i="15"/>
  <c r="K15" i="15"/>
  <c r="I15" i="15"/>
  <c r="G15" i="15"/>
  <c r="E15" i="15"/>
  <c r="C15" i="15"/>
  <c r="AC14" i="15"/>
  <c r="AB14" i="15"/>
  <c r="AA14" i="15"/>
  <c r="Z14" i="15"/>
  <c r="Y14" i="15"/>
  <c r="X14" i="15"/>
  <c r="W14" i="15"/>
  <c r="V14" i="15"/>
  <c r="U14" i="15"/>
  <c r="T14" i="15"/>
  <c r="S14" i="15"/>
  <c r="R14" i="15"/>
  <c r="N14" i="15"/>
  <c r="M14" i="15"/>
  <c r="L14" i="15"/>
  <c r="K14" i="15"/>
  <c r="J14" i="15"/>
  <c r="I14" i="15"/>
  <c r="H14" i="15"/>
  <c r="G14" i="15"/>
  <c r="F14" i="15"/>
  <c r="E14" i="15"/>
  <c r="D14" i="15"/>
  <c r="C14" i="15"/>
  <c r="AB13" i="15"/>
  <c r="Z13" i="15"/>
  <c r="X13" i="15"/>
  <c r="V13" i="15"/>
  <c r="T13" i="15"/>
  <c r="R13" i="15"/>
  <c r="M13" i="15"/>
  <c r="K13" i="15"/>
  <c r="I13" i="15"/>
  <c r="G13" i="15"/>
  <c r="E13" i="15"/>
  <c r="C13" i="15"/>
  <c r="AA12" i="15"/>
  <c r="Z12" i="15"/>
  <c r="Y12" i="15"/>
  <c r="X12" i="15"/>
  <c r="W12" i="15"/>
  <c r="V12" i="15"/>
  <c r="L12" i="15"/>
  <c r="K12" i="15"/>
  <c r="J12" i="15"/>
  <c r="I12" i="15"/>
  <c r="H12" i="15"/>
  <c r="G12" i="15"/>
  <c r="Z11" i="15"/>
  <c r="X11" i="15"/>
  <c r="V11" i="15"/>
  <c r="K11" i="15"/>
  <c r="I11" i="15"/>
  <c r="G11" i="15"/>
  <c r="Y10" i="15"/>
  <c r="X10" i="15"/>
  <c r="W10" i="15"/>
  <c r="V10" i="15"/>
  <c r="J10" i="15"/>
  <c r="I10" i="15"/>
  <c r="H10" i="15"/>
  <c r="G10" i="15"/>
  <c r="X9" i="15"/>
  <c r="V9" i="15"/>
  <c r="I9" i="15"/>
  <c r="G9" i="15"/>
  <c r="AC8" i="15"/>
  <c r="AB8" i="15"/>
  <c r="AA8" i="15"/>
  <c r="Z8" i="15"/>
  <c r="Y8" i="15"/>
  <c r="X8" i="15"/>
  <c r="W8" i="15"/>
  <c r="V8" i="15"/>
  <c r="U8" i="15"/>
  <c r="T8" i="15"/>
  <c r="S8" i="15"/>
  <c r="R8" i="15"/>
  <c r="N8" i="15"/>
  <c r="M8" i="15"/>
  <c r="L8" i="15"/>
  <c r="K8" i="15"/>
  <c r="J8" i="15"/>
  <c r="I8" i="15"/>
  <c r="H8" i="15"/>
  <c r="G8" i="15"/>
  <c r="F8" i="15"/>
  <c r="E8" i="15"/>
  <c r="AB7" i="15"/>
  <c r="Z7" i="15"/>
  <c r="X7" i="15"/>
  <c r="V7" i="15"/>
  <c r="T7" i="15"/>
  <c r="R7" i="15"/>
  <c r="M7" i="15"/>
  <c r="K7" i="15"/>
  <c r="I7" i="15"/>
  <c r="G7" i="15"/>
  <c r="E7" i="15"/>
  <c r="C7" i="15"/>
  <c r="H15" i="14"/>
  <c r="G15" i="14"/>
  <c r="F15" i="14"/>
  <c r="G14" i="14"/>
  <c r="I16" i="14"/>
  <c r="I15" i="14"/>
  <c r="I14" i="14"/>
  <c r="I13" i="14"/>
  <c r="I12" i="14"/>
  <c r="I11" i="14"/>
  <c r="I10" i="14"/>
  <c r="I9" i="14"/>
  <c r="I8" i="14"/>
  <c r="I7" i="14"/>
  <c r="I6" i="14"/>
  <c r="I5" i="14"/>
  <c r="H16" i="14"/>
  <c r="G16" i="14"/>
  <c r="F16" i="14"/>
  <c r="E16" i="14"/>
  <c r="D16" i="14"/>
  <c r="C16" i="14"/>
  <c r="E15" i="14"/>
  <c r="D15" i="14"/>
  <c r="C15" i="14"/>
  <c r="H14" i="14"/>
  <c r="F14" i="14"/>
  <c r="E14" i="14"/>
  <c r="D14" i="14"/>
  <c r="C14" i="14"/>
  <c r="H13" i="14"/>
  <c r="G13" i="14"/>
  <c r="F13" i="14"/>
  <c r="E13" i="14"/>
  <c r="D13" i="14"/>
  <c r="C13" i="14"/>
  <c r="H12" i="14"/>
  <c r="G12" i="14"/>
  <c r="F12" i="14"/>
  <c r="E12" i="14"/>
  <c r="D12" i="14"/>
  <c r="C12" i="14"/>
  <c r="H11" i="14"/>
  <c r="G11" i="14"/>
  <c r="F11" i="14"/>
  <c r="E11" i="14"/>
  <c r="D11" i="14"/>
  <c r="C11" i="14"/>
  <c r="H10" i="14"/>
  <c r="G10" i="14"/>
  <c r="F10" i="14"/>
  <c r="E10" i="14"/>
  <c r="D10" i="14"/>
  <c r="C10" i="14"/>
  <c r="H9" i="14"/>
  <c r="G9" i="14"/>
  <c r="F9" i="14"/>
  <c r="E9" i="14"/>
  <c r="D9" i="14"/>
  <c r="C9" i="14"/>
  <c r="H8" i="14"/>
  <c r="G8" i="14"/>
  <c r="F8" i="14"/>
  <c r="E8" i="14"/>
  <c r="D8" i="14"/>
  <c r="C8" i="14"/>
  <c r="H7" i="14"/>
  <c r="G7" i="14"/>
  <c r="F7" i="14"/>
  <c r="E7" i="14"/>
  <c r="D7" i="14"/>
  <c r="C7" i="14"/>
  <c r="H6" i="14"/>
  <c r="G6" i="14"/>
  <c r="F6" i="14"/>
  <c r="E6" i="14"/>
  <c r="D6" i="14"/>
  <c r="C6" i="14"/>
  <c r="H5" i="14"/>
  <c r="G5" i="14"/>
  <c r="F5" i="14"/>
  <c r="E5" i="14"/>
  <c r="D5" i="14"/>
  <c r="C5" i="14"/>
  <c r="L11" i="1" l="1"/>
  <c r="AB11" i="1"/>
  <c r="AC11" i="1"/>
  <c r="K11" i="1"/>
  <c r="P19" i="2"/>
  <c r="P24" i="2"/>
  <c r="P23" i="2"/>
  <c r="P22" i="2"/>
  <c r="P21" i="2"/>
  <c r="P20" i="2"/>
  <c r="P18" i="2"/>
  <c r="P17" i="2"/>
  <c r="P16" i="2"/>
  <c r="P15" i="2"/>
  <c r="P14" i="2"/>
  <c r="P13" i="2"/>
  <c r="P12" i="2"/>
  <c r="P11" i="2"/>
  <c r="P10" i="2"/>
  <c r="P9" i="2"/>
  <c r="P8" i="2"/>
  <c r="P7" i="2"/>
  <c r="P6" i="2"/>
  <c r="P5" i="2"/>
  <c r="P25" i="2" s="1"/>
  <c r="O19" i="2"/>
  <c r="N19" i="2"/>
  <c r="M19" i="2"/>
  <c r="L19" i="2"/>
  <c r="K19" i="2"/>
  <c r="J19" i="2"/>
  <c r="I19" i="2"/>
  <c r="I24" i="2"/>
  <c r="I23" i="2"/>
  <c r="I22" i="2"/>
  <c r="I21" i="2"/>
  <c r="I20" i="2"/>
  <c r="I18" i="2"/>
  <c r="I17" i="2"/>
  <c r="I16" i="2"/>
  <c r="I15" i="2"/>
  <c r="I14" i="2"/>
  <c r="I13" i="2"/>
  <c r="I12" i="2"/>
  <c r="I11" i="2"/>
  <c r="I10" i="2"/>
  <c r="I9" i="2"/>
  <c r="I7" i="2"/>
  <c r="I6" i="2"/>
  <c r="I8" i="2"/>
  <c r="I5" i="2"/>
  <c r="H19" i="2"/>
  <c r="G19" i="2"/>
  <c r="F19" i="2"/>
  <c r="E19" i="2"/>
  <c r="D19" i="2"/>
  <c r="C19" i="2"/>
  <c r="AF20" i="1"/>
  <c r="AE20" i="1"/>
  <c r="AD20" i="1"/>
  <c r="AA20" i="1"/>
  <c r="Z20" i="1"/>
  <c r="Y20" i="1"/>
  <c r="V20" i="1"/>
  <c r="U20" i="1"/>
  <c r="T20" i="1"/>
  <c r="O20" i="1"/>
  <c r="N20" i="1"/>
  <c r="M20" i="1"/>
  <c r="J20" i="1"/>
  <c r="I20" i="1"/>
  <c r="H20" i="1"/>
  <c r="E20" i="1"/>
  <c r="D20" i="1"/>
  <c r="C20" i="1"/>
  <c r="I25" i="2" l="1"/>
  <c r="O120" i="16"/>
  <c r="N120" i="16"/>
  <c r="M120" i="16"/>
  <c r="L120" i="16"/>
  <c r="K120" i="16"/>
  <c r="J120" i="16"/>
  <c r="I120" i="16"/>
  <c r="H120" i="16"/>
  <c r="G120" i="16"/>
  <c r="F120" i="16"/>
  <c r="E120" i="16"/>
  <c r="D120" i="16"/>
  <c r="O117" i="16"/>
  <c r="N117" i="16"/>
  <c r="M117" i="16"/>
  <c r="L117" i="16"/>
  <c r="K117" i="16"/>
  <c r="J117" i="16"/>
  <c r="I117" i="16"/>
  <c r="H117" i="16"/>
  <c r="G117" i="16"/>
  <c r="F117" i="16"/>
  <c r="E117" i="16"/>
  <c r="D117" i="16"/>
  <c r="O121" i="16"/>
  <c r="N121" i="16"/>
  <c r="M121" i="16"/>
  <c r="L121" i="16"/>
  <c r="K121" i="16"/>
  <c r="J121" i="16"/>
  <c r="I121" i="16"/>
  <c r="H121" i="16"/>
  <c r="G121" i="16"/>
  <c r="F121" i="16"/>
  <c r="E121" i="16"/>
  <c r="D121" i="16"/>
  <c r="O48" i="16"/>
  <c r="N48" i="16"/>
  <c r="M48" i="16"/>
  <c r="L48" i="16"/>
  <c r="K48" i="16"/>
  <c r="J48" i="16"/>
  <c r="I48" i="16"/>
  <c r="H48" i="16"/>
  <c r="G48" i="16"/>
  <c r="F48" i="16"/>
  <c r="E48" i="16"/>
  <c r="D48" i="16"/>
  <c r="O46" i="16"/>
  <c r="N46" i="16"/>
  <c r="M46" i="16"/>
  <c r="L46" i="16"/>
  <c r="K46" i="16"/>
  <c r="J46" i="16"/>
  <c r="I46" i="16"/>
  <c r="H46" i="16"/>
  <c r="G46" i="16"/>
  <c r="F46" i="16"/>
  <c r="E46" i="16"/>
  <c r="D46" i="16"/>
  <c r="O123" i="5"/>
  <c r="N123" i="5"/>
  <c r="M123" i="5"/>
  <c r="L123" i="5"/>
  <c r="K123" i="5"/>
  <c r="J123" i="5"/>
  <c r="I123" i="5"/>
  <c r="H123" i="5"/>
  <c r="G123" i="5"/>
  <c r="F123" i="5"/>
  <c r="E123" i="5"/>
  <c r="D123" i="5"/>
  <c r="O127" i="5"/>
  <c r="N127" i="5"/>
  <c r="M127" i="5"/>
  <c r="L127" i="5"/>
  <c r="K127" i="5"/>
  <c r="J127" i="5"/>
  <c r="I127" i="5"/>
  <c r="H127" i="5"/>
  <c r="G127" i="5"/>
  <c r="F127" i="5"/>
  <c r="E127" i="5"/>
  <c r="D127" i="5"/>
  <c r="O126" i="5"/>
  <c r="N126" i="5"/>
  <c r="M126" i="5"/>
  <c r="L126" i="5"/>
  <c r="K126" i="5"/>
  <c r="J126" i="5"/>
  <c r="I126" i="5"/>
  <c r="H126" i="5"/>
  <c r="G126" i="5"/>
  <c r="F126" i="5"/>
  <c r="E126" i="5"/>
  <c r="D126" i="5"/>
  <c r="O54" i="5"/>
  <c r="N54" i="5"/>
  <c r="M54" i="5"/>
  <c r="L54" i="5"/>
  <c r="K54" i="5"/>
  <c r="J54" i="5"/>
  <c r="I54" i="5"/>
  <c r="H54" i="5"/>
  <c r="G54" i="5"/>
  <c r="F54" i="5"/>
  <c r="E54" i="5"/>
  <c r="D54" i="5"/>
  <c r="O52" i="5"/>
  <c r="N52" i="5"/>
  <c r="M52" i="5"/>
  <c r="L52" i="5"/>
  <c r="K52" i="5"/>
  <c r="J52" i="5"/>
  <c r="I52" i="5"/>
  <c r="H52" i="5"/>
  <c r="G52" i="5"/>
  <c r="F52" i="5"/>
  <c r="E52" i="5"/>
  <c r="D52" i="5"/>
  <c r="O108" i="5"/>
  <c r="N108" i="5"/>
  <c r="M108" i="5"/>
  <c r="L108" i="5"/>
  <c r="K108" i="5"/>
  <c r="J108" i="5"/>
  <c r="I108" i="5"/>
  <c r="H108" i="5"/>
  <c r="G108" i="5"/>
  <c r="F108" i="5"/>
  <c r="E108" i="5"/>
  <c r="D108" i="5"/>
  <c r="O106" i="5"/>
  <c r="N106" i="5"/>
  <c r="M106" i="5"/>
  <c r="L106" i="5"/>
  <c r="K106" i="5"/>
  <c r="J106" i="5"/>
  <c r="I106" i="5"/>
  <c r="H106" i="5"/>
  <c r="G106" i="5"/>
  <c r="F106" i="5"/>
  <c r="E106" i="5"/>
  <c r="D106" i="5"/>
  <c r="O104" i="5"/>
  <c r="N104" i="5"/>
  <c r="M104" i="5"/>
  <c r="L104" i="5"/>
  <c r="K104" i="5"/>
  <c r="J104" i="5"/>
  <c r="I104" i="5"/>
  <c r="H104" i="5"/>
  <c r="G104" i="5"/>
  <c r="F104" i="5"/>
  <c r="E104" i="5"/>
  <c r="D104" i="5"/>
  <c r="O102" i="5"/>
  <c r="N102" i="5"/>
  <c r="M102" i="5"/>
  <c r="L102" i="5"/>
  <c r="K102" i="5"/>
  <c r="J102" i="5"/>
  <c r="I102" i="5"/>
  <c r="H102" i="5"/>
  <c r="G102" i="5"/>
  <c r="F102" i="5"/>
  <c r="E102" i="5"/>
  <c r="D102" i="5"/>
  <c r="O100" i="5"/>
  <c r="N100" i="5"/>
  <c r="M100" i="5"/>
  <c r="L100" i="5"/>
  <c r="K100" i="5"/>
  <c r="J100" i="5"/>
  <c r="I100" i="5"/>
  <c r="H100" i="5"/>
  <c r="G100" i="5"/>
  <c r="F100" i="5"/>
  <c r="E100" i="5"/>
  <c r="D100" i="5"/>
  <c r="O97" i="5"/>
  <c r="N97" i="5"/>
  <c r="M97" i="5"/>
  <c r="L97" i="5"/>
  <c r="K97" i="5"/>
  <c r="J97" i="5"/>
  <c r="I97" i="5"/>
  <c r="H97" i="5"/>
  <c r="G97" i="5"/>
  <c r="F97" i="5"/>
  <c r="E97" i="5"/>
  <c r="D97" i="5"/>
  <c r="O96" i="5"/>
  <c r="N96" i="5"/>
  <c r="M96" i="5"/>
  <c r="L96" i="5"/>
  <c r="K96" i="5"/>
  <c r="J96" i="5"/>
  <c r="I96" i="5"/>
  <c r="H96" i="5"/>
  <c r="G96" i="5"/>
  <c r="F96" i="5"/>
  <c r="E96" i="5"/>
  <c r="D96" i="5"/>
  <c r="O95" i="5"/>
  <c r="N95" i="5"/>
  <c r="M95" i="5"/>
  <c r="L95" i="5"/>
  <c r="K95" i="5"/>
  <c r="J95" i="5"/>
  <c r="I95" i="5"/>
  <c r="H95" i="5"/>
  <c r="G95" i="5"/>
  <c r="F95" i="5"/>
  <c r="E95" i="5"/>
  <c r="D95" i="5"/>
  <c r="O94" i="5"/>
  <c r="N94" i="5"/>
  <c r="M94" i="5"/>
  <c r="L94" i="5"/>
  <c r="K94" i="5"/>
  <c r="J94" i="5"/>
  <c r="I94" i="5"/>
  <c r="H94" i="5"/>
  <c r="G94" i="5"/>
  <c r="F94" i="5"/>
  <c r="E94" i="5"/>
  <c r="D94" i="5"/>
  <c r="O93" i="5"/>
  <c r="N93" i="5"/>
  <c r="M93" i="5"/>
  <c r="L93" i="5"/>
  <c r="K93" i="5"/>
  <c r="J93" i="5"/>
  <c r="I93" i="5"/>
  <c r="H93" i="5"/>
  <c r="G93" i="5"/>
  <c r="F93" i="5"/>
  <c r="E93" i="5"/>
  <c r="D93" i="5"/>
  <c r="O92" i="5"/>
  <c r="N92" i="5"/>
  <c r="M92" i="5"/>
  <c r="L92" i="5"/>
  <c r="K92" i="5"/>
  <c r="J92" i="5"/>
  <c r="I92" i="5"/>
  <c r="H92" i="5"/>
  <c r="G92" i="5"/>
  <c r="F92" i="5"/>
  <c r="E92" i="5"/>
  <c r="D92" i="5"/>
  <c r="O90" i="5"/>
  <c r="N90" i="5"/>
  <c r="M90" i="5"/>
  <c r="L90" i="5"/>
  <c r="K90" i="5"/>
  <c r="J90" i="5"/>
  <c r="I90" i="5"/>
  <c r="H90" i="5"/>
  <c r="G90" i="5"/>
  <c r="F90" i="5"/>
  <c r="E90" i="5"/>
  <c r="D90" i="5"/>
  <c r="O89" i="5"/>
  <c r="N89" i="5"/>
  <c r="M89" i="5"/>
  <c r="L89" i="5"/>
  <c r="K89" i="5"/>
  <c r="J89" i="5"/>
  <c r="I89" i="5"/>
  <c r="H89" i="5"/>
  <c r="G89" i="5"/>
  <c r="F89" i="5"/>
  <c r="E89" i="5"/>
  <c r="D89" i="5"/>
  <c r="O84" i="5"/>
  <c r="N84" i="5"/>
  <c r="M84" i="5"/>
  <c r="L84" i="5"/>
  <c r="K84" i="5"/>
  <c r="J84" i="5"/>
  <c r="I84" i="5"/>
  <c r="H84" i="5"/>
  <c r="G84" i="5"/>
  <c r="F84" i="5"/>
  <c r="E84" i="5"/>
  <c r="D84" i="5"/>
  <c r="O83" i="5"/>
  <c r="N83" i="5"/>
  <c r="M83" i="5"/>
  <c r="L83" i="5"/>
  <c r="K83" i="5"/>
  <c r="J83" i="5"/>
  <c r="I83" i="5"/>
  <c r="H83" i="5"/>
  <c r="G83" i="5"/>
  <c r="F83" i="5"/>
  <c r="E83" i="5"/>
  <c r="D83" i="5"/>
  <c r="O79" i="5"/>
  <c r="N79" i="5"/>
  <c r="M79" i="5"/>
  <c r="L79" i="5"/>
  <c r="K79" i="5"/>
  <c r="J79" i="5"/>
  <c r="I79" i="5"/>
  <c r="H79" i="5"/>
  <c r="G79" i="5"/>
  <c r="F79" i="5"/>
  <c r="E79" i="5"/>
  <c r="D79" i="5"/>
  <c r="O78" i="5"/>
  <c r="N78" i="5"/>
  <c r="M78" i="5"/>
  <c r="L78" i="5"/>
  <c r="K78" i="5"/>
  <c r="J78" i="5"/>
  <c r="I78" i="5"/>
  <c r="H78" i="5"/>
  <c r="G78" i="5"/>
  <c r="F78" i="5"/>
  <c r="E78" i="5"/>
  <c r="D78" i="5"/>
  <c r="O77" i="5"/>
  <c r="N77" i="5"/>
  <c r="M77" i="5"/>
  <c r="L77" i="5"/>
  <c r="K77" i="5"/>
  <c r="J77" i="5"/>
  <c r="I77" i="5"/>
  <c r="H77" i="5"/>
  <c r="G77" i="5"/>
  <c r="F77" i="5"/>
  <c r="E77" i="5"/>
  <c r="D77" i="5"/>
  <c r="O76" i="5"/>
  <c r="N76" i="5"/>
  <c r="M76" i="5"/>
  <c r="L76" i="5"/>
  <c r="K76" i="5"/>
  <c r="J76" i="5"/>
  <c r="I76" i="5"/>
  <c r="H76" i="5"/>
  <c r="G76" i="5"/>
  <c r="F76" i="5"/>
  <c r="E76" i="5"/>
  <c r="D76" i="5"/>
  <c r="O72" i="5"/>
  <c r="N72" i="5"/>
  <c r="M72" i="5"/>
  <c r="L72" i="5"/>
  <c r="K72" i="5"/>
  <c r="J72" i="5"/>
  <c r="I72" i="5"/>
  <c r="H72" i="5"/>
  <c r="G72" i="5"/>
  <c r="F72" i="5"/>
  <c r="E72" i="5"/>
  <c r="D72" i="5"/>
  <c r="O70" i="5"/>
  <c r="N70" i="5"/>
  <c r="M70" i="5"/>
  <c r="L70" i="5"/>
  <c r="K70" i="5"/>
  <c r="J70" i="5"/>
  <c r="I70" i="5"/>
  <c r="H70" i="5"/>
  <c r="G70" i="5"/>
  <c r="F70" i="5"/>
  <c r="E70" i="5"/>
  <c r="D70" i="5"/>
  <c r="O68" i="5"/>
  <c r="N68" i="5"/>
  <c r="M68" i="5"/>
  <c r="L68" i="5"/>
  <c r="K68" i="5"/>
  <c r="J68" i="5"/>
  <c r="I68" i="5"/>
  <c r="H68" i="5"/>
  <c r="G68" i="5"/>
  <c r="F68" i="5"/>
  <c r="E68" i="5"/>
  <c r="D68" i="5"/>
  <c r="O67" i="5"/>
  <c r="N67" i="5"/>
  <c r="M67" i="5"/>
  <c r="L67" i="5"/>
  <c r="K67" i="5"/>
  <c r="J67" i="5"/>
  <c r="I67" i="5"/>
  <c r="H67" i="5"/>
  <c r="G67" i="5"/>
  <c r="F67" i="5"/>
  <c r="E67" i="5"/>
  <c r="D67" i="5"/>
  <c r="O66" i="5"/>
  <c r="N66" i="5"/>
  <c r="M66" i="5"/>
  <c r="L66" i="5"/>
  <c r="K66" i="5"/>
  <c r="J66" i="5"/>
  <c r="I66" i="5"/>
  <c r="H66" i="5"/>
  <c r="G66" i="5"/>
  <c r="F66" i="5"/>
  <c r="E66" i="5"/>
  <c r="D66" i="5"/>
  <c r="O65" i="5"/>
  <c r="N65" i="5"/>
  <c r="M65" i="5"/>
  <c r="L65" i="5"/>
  <c r="K65" i="5"/>
  <c r="J65" i="5"/>
  <c r="I65" i="5"/>
  <c r="H65" i="5"/>
  <c r="G65" i="5"/>
  <c r="F65" i="5"/>
  <c r="E65" i="5"/>
  <c r="D65" i="5"/>
  <c r="O64" i="5"/>
  <c r="N64" i="5"/>
  <c r="M64" i="5"/>
  <c r="L64" i="5"/>
  <c r="K64" i="5"/>
  <c r="J64" i="5"/>
  <c r="I64" i="5"/>
  <c r="H64" i="5"/>
  <c r="G64" i="5"/>
  <c r="F64" i="5"/>
  <c r="E64" i="5"/>
  <c r="D64" i="5"/>
  <c r="O61" i="5"/>
  <c r="N61" i="5"/>
  <c r="M61" i="5"/>
  <c r="L61" i="5"/>
  <c r="K61" i="5"/>
  <c r="J61" i="5"/>
  <c r="I61" i="5"/>
  <c r="H61" i="5"/>
  <c r="G61" i="5"/>
  <c r="F61" i="5"/>
  <c r="E61" i="5"/>
  <c r="D61" i="5"/>
  <c r="O60" i="5"/>
  <c r="N60" i="5"/>
  <c r="M60" i="5"/>
  <c r="L60" i="5"/>
  <c r="K60" i="5"/>
  <c r="J60" i="5"/>
  <c r="I60" i="5"/>
  <c r="H60" i="5"/>
  <c r="G60" i="5"/>
  <c r="F60" i="5"/>
  <c r="E60" i="5"/>
  <c r="D60" i="5"/>
  <c r="O59" i="5"/>
  <c r="N59" i="5"/>
  <c r="M59" i="5"/>
  <c r="L59" i="5"/>
  <c r="K59" i="5"/>
  <c r="J59" i="5"/>
  <c r="I59" i="5"/>
  <c r="H59" i="5"/>
  <c r="G59" i="5"/>
  <c r="F59" i="5"/>
  <c r="E59" i="5"/>
  <c r="D59" i="5"/>
  <c r="O58" i="5"/>
  <c r="N58" i="5"/>
  <c r="M58" i="5"/>
  <c r="L58" i="5"/>
  <c r="K58" i="5"/>
  <c r="J58" i="5"/>
  <c r="I58" i="5"/>
  <c r="H58" i="5"/>
  <c r="G58" i="5"/>
  <c r="F58" i="5"/>
  <c r="E58" i="5"/>
  <c r="D58" i="5"/>
  <c r="O57" i="5"/>
  <c r="N57" i="5"/>
  <c r="M57" i="5"/>
  <c r="L57" i="5"/>
  <c r="K57" i="5"/>
  <c r="J57" i="5"/>
  <c r="I57" i="5"/>
  <c r="H57" i="5"/>
  <c r="G57" i="5"/>
  <c r="F57" i="5"/>
  <c r="E57" i="5"/>
  <c r="D57" i="5"/>
  <c r="O56" i="5"/>
  <c r="N56" i="5"/>
  <c r="M56" i="5"/>
  <c r="L56" i="5"/>
  <c r="K56" i="5"/>
  <c r="J56" i="5"/>
  <c r="I56" i="5"/>
  <c r="H56" i="5"/>
  <c r="G56" i="5"/>
  <c r="F56" i="5"/>
  <c r="E56" i="5"/>
  <c r="D56" i="5"/>
  <c r="O43" i="5"/>
  <c r="N43" i="5"/>
  <c r="M43" i="5"/>
  <c r="L43" i="5"/>
  <c r="K43" i="5"/>
  <c r="J43" i="5"/>
  <c r="I43" i="5"/>
  <c r="H43" i="5"/>
  <c r="G43" i="5"/>
  <c r="F43" i="5"/>
  <c r="E43" i="5"/>
  <c r="D43" i="5"/>
  <c r="O42" i="5"/>
  <c r="N42" i="5"/>
  <c r="M42" i="5"/>
  <c r="L42" i="5"/>
  <c r="K42" i="5"/>
  <c r="J42" i="5"/>
  <c r="I42" i="5"/>
  <c r="H42" i="5"/>
  <c r="G42" i="5"/>
  <c r="F42" i="5"/>
  <c r="E42" i="5"/>
  <c r="D42" i="5"/>
  <c r="O37" i="5"/>
  <c r="N37" i="5"/>
  <c r="M37" i="5"/>
  <c r="L37" i="5"/>
  <c r="K37" i="5"/>
  <c r="J37" i="5"/>
  <c r="I37" i="5"/>
  <c r="H37" i="5"/>
  <c r="G37" i="5"/>
  <c r="F37" i="5"/>
  <c r="E37" i="5"/>
  <c r="D37" i="5"/>
  <c r="O36" i="5"/>
  <c r="N36" i="5"/>
  <c r="M36" i="5"/>
  <c r="L36" i="5"/>
  <c r="K36" i="5"/>
  <c r="J36" i="5"/>
  <c r="I36" i="5"/>
  <c r="H36" i="5"/>
  <c r="G36" i="5"/>
  <c r="F36" i="5"/>
  <c r="E36" i="5"/>
  <c r="D36" i="5"/>
  <c r="I35" i="5"/>
  <c r="H35" i="5"/>
  <c r="G35" i="5"/>
  <c r="F35" i="5"/>
  <c r="E35" i="5"/>
  <c r="D35" i="5"/>
  <c r="E34" i="5"/>
  <c r="D34" i="5"/>
  <c r="O30" i="5"/>
  <c r="N30" i="5"/>
  <c r="M30" i="5"/>
  <c r="L30" i="5"/>
  <c r="K30" i="5"/>
  <c r="J30" i="5"/>
  <c r="I30" i="5"/>
  <c r="H30" i="5"/>
  <c r="G30" i="5"/>
  <c r="F30" i="5"/>
  <c r="E30" i="5"/>
  <c r="D30" i="5"/>
  <c r="O29" i="5"/>
  <c r="N29" i="5"/>
  <c r="M29" i="5"/>
  <c r="L29" i="5"/>
  <c r="K29" i="5"/>
  <c r="J29" i="5"/>
  <c r="I29" i="5"/>
  <c r="H29" i="5"/>
  <c r="G29" i="5"/>
  <c r="F29" i="5"/>
  <c r="E29" i="5"/>
  <c r="D29" i="5"/>
  <c r="O28" i="5"/>
  <c r="N28" i="5"/>
  <c r="M28" i="5"/>
  <c r="L28" i="5"/>
  <c r="K28" i="5"/>
  <c r="J28" i="5"/>
  <c r="I28" i="5"/>
  <c r="H28" i="5"/>
  <c r="G28" i="5"/>
  <c r="F28" i="5"/>
  <c r="E28" i="5"/>
  <c r="D28" i="5"/>
  <c r="O25" i="5"/>
  <c r="N25" i="5"/>
  <c r="M25" i="5"/>
  <c r="L25" i="5"/>
  <c r="K25" i="5"/>
  <c r="J25" i="5"/>
  <c r="I25" i="5"/>
  <c r="H25" i="5"/>
  <c r="G25" i="5"/>
  <c r="F25" i="5"/>
  <c r="E25" i="5"/>
  <c r="D25" i="5"/>
  <c r="O24" i="5"/>
  <c r="N24" i="5"/>
  <c r="M24" i="5"/>
  <c r="L24" i="5"/>
  <c r="K24" i="5"/>
  <c r="J24" i="5"/>
  <c r="I24" i="5"/>
  <c r="H24" i="5"/>
  <c r="G24" i="5"/>
  <c r="F24" i="5"/>
  <c r="E24" i="5"/>
  <c r="D24" i="5"/>
  <c r="O23" i="5"/>
  <c r="N23" i="5"/>
  <c r="M23" i="5"/>
  <c r="L23" i="5"/>
  <c r="K23" i="5"/>
  <c r="J23" i="5"/>
  <c r="I23" i="5"/>
  <c r="H23" i="5"/>
  <c r="G23" i="5"/>
  <c r="F23" i="5"/>
  <c r="E23" i="5"/>
  <c r="D23" i="5"/>
  <c r="O22" i="5"/>
  <c r="N22" i="5"/>
  <c r="M22" i="5"/>
  <c r="L22" i="5"/>
  <c r="K22" i="5"/>
  <c r="J22" i="5"/>
  <c r="I22" i="5"/>
  <c r="H22" i="5"/>
  <c r="G22" i="5"/>
  <c r="F22" i="5"/>
  <c r="E22" i="5"/>
  <c r="D22" i="5"/>
  <c r="O21" i="5"/>
  <c r="N21" i="5"/>
  <c r="M21" i="5"/>
  <c r="L21" i="5"/>
  <c r="K21" i="5"/>
  <c r="J21" i="5"/>
  <c r="I21" i="5"/>
  <c r="H21" i="5"/>
  <c r="G21" i="5"/>
  <c r="F21" i="5"/>
  <c r="E21" i="5"/>
  <c r="D21" i="5"/>
  <c r="O20" i="5"/>
  <c r="N20" i="5"/>
  <c r="M20" i="5"/>
  <c r="L20" i="5"/>
  <c r="K20" i="5"/>
  <c r="J20" i="5"/>
  <c r="I20" i="5"/>
  <c r="H20" i="5"/>
  <c r="G20" i="5"/>
  <c r="F20" i="5"/>
  <c r="E20" i="5"/>
  <c r="D20" i="5"/>
  <c r="O19" i="5"/>
  <c r="N19" i="5"/>
  <c r="M19" i="5"/>
  <c r="L19" i="5"/>
  <c r="K19" i="5"/>
  <c r="J19" i="5"/>
  <c r="I19" i="5"/>
  <c r="H19" i="5"/>
  <c r="G19" i="5"/>
  <c r="F19" i="5"/>
  <c r="E19" i="5"/>
  <c r="D19" i="5"/>
  <c r="O18" i="5"/>
  <c r="N18" i="5"/>
  <c r="M18" i="5"/>
  <c r="L18" i="5"/>
  <c r="K18" i="5"/>
  <c r="J18" i="5"/>
  <c r="I18" i="5"/>
  <c r="H18" i="5"/>
  <c r="G18" i="5"/>
  <c r="F18" i="5"/>
  <c r="E18" i="5"/>
  <c r="D18" i="5"/>
  <c r="O17" i="5"/>
  <c r="N17" i="5"/>
  <c r="M17" i="5"/>
  <c r="L17" i="5"/>
  <c r="K17" i="5"/>
  <c r="J17" i="5"/>
  <c r="I17" i="5"/>
  <c r="H17" i="5"/>
  <c r="G17" i="5"/>
  <c r="F17" i="5"/>
  <c r="E17" i="5"/>
  <c r="D17" i="5"/>
  <c r="O16" i="5"/>
  <c r="N16" i="5"/>
  <c r="M16" i="5"/>
  <c r="L16" i="5"/>
  <c r="K16" i="5"/>
  <c r="J16" i="5"/>
  <c r="I16" i="5"/>
  <c r="H16" i="5"/>
  <c r="G16" i="5"/>
  <c r="F16" i="5"/>
  <c r="E16" i="5"/>
  <c r="D16" i="5"/>
  <c r="O13" i="5"/>
  <c r="N13" i="5"/>
  <c r="M13" i="5"/>
  <c r="L13" i="5"/>
  <c r="K13" i="5"/>
  <c r="J13" i="5"/>
  <c r="I13" i="5"/>
  <c r="H13" i="5"/>
  <c r="G13" i="5"/>
  <c r="F13" i="5"/>
  <c r="E13" i="5"/>
  <c r="D13" i="5"/>
  <c r="O12" i="5"/>
  <c r="N12" i="5"/>
  <c r="M12" i="5"/>
  <c r="L12" i="5"/>
  <c r="K12" i="5"/>
  <c r="J12" i="5"/>
  <c r="I12" i="5"/>
  <c r="H12" i="5"/>
  <c r="G12" i="5"/>
  <c r="F12" i="5"/>
  <c r="E12" i="5"/>
  <c r="D12" i="5"/>
  <c r="O11" i="5"/>
  <c r="N11" i="5"/>
  <c r="M11" i="5"/>
  <c r="L11" i="5"/>
  <c r="K11" i="5"/>
  <c r="J11" i="5"/>
  <c r="I11" i="5"/>
  <c r="H11" i="5"/>
  <c r="G11" i="5"/>
  <c r="F11" i="5"/>
  <c r="E11" i="5"/>
  <c r="D11" i="5"/>
  <c r="O10" i="5"/>
  <c r="N10" i="5"/>
  <c r="M10" i="5"/>
  <c r="L10" i="5"/>
  <c r="K10" i="5"/>
  <c r="J10" i="5"/>
  <c r="I10" i="5"/>
  <c r="H10" i="5"/>
  <c r="G10" i="5"/>
  <c r="F10" i="5"/>
  <c r="E10" i="5"/>
  <c r="D10" i="5"/>
  <c r="O9" i="5"/>
  <c r="N9" i="5"/>
  <c r="M9" i="5"/>
  <c r="L9" i="5"/>
  <c r="K9" i="5"/>
  <c r="J9" i="5"/>
  <c r="I9" i="5"/>
  <c r="H9" i="5"/>
  <c r="G9" i="5"/>
  <c r="F9" i="5"/>
  <c r="E9" i="5"/>
  <c r="D9" i="5"/>
  <c r="O8" i="5"/>
  <c r="N8" i="5"/>
  <c r="M8" i="5"/>
  <c r="L8" i="5"/>
  <c r="K8" i="5"/>
  <c r="J8" i="5"/>
  <c r="I8" i="5"/>
  <c r="H8" i="5"/>
  <c r="G8" i="5"/>
  <c r="F8" i="5"/>
  <c r="E8" i="5"/>
  <c r="D8" i="5"/>
  <c r="O10" i="2"/>
  <c r="N10" i="2"/>
  <c r="M10" i="2"/>
  <c r="H10" i="2"/>
  <c r="G10" i="2"/>
  <c r="F10" i="2"/>
  <c r="L10" i="2"/>
  <c r="K10" i="2"/>
  <c r="J10" i="2"/>
  <c r="E10" i="2"/>
  <c r="D10" i="2"/>
  <c r="C10" i="2"/>
  <c r="AF25" i="1" l="1"/>
  <c r="AE25" i="1"/>
  <c r="AD25" i="1"/>
  <c r="AA25" i="1"/>
  <c r="Z25" i="1"/>
  <c r="Y25" i="1"/>
  <c r="V25" i="1"/>
  <c r="U25" i="1"/>
  <c r="T25" i="1"/>
  <c r="O25" i="1"/>
  <c r="N25" i="1"/>
  <c r="M25" i="1"/>
  <c r="J25" i="1"/>
  <c r="I25" i="1"/>
  <c r="H25" i="1"/>
  <c r="E25" i="1"/>
  <c r="D25" i="1"/>
  <c r="C25" i="1"/>
  <c r="AF24" i="1"/>
  <c r="AE24" i="1"/>
  <c r="AD24" i="1"/>
  <c r="AA24" i="1"/>
  <c r="Z24" i="1"/>
  <c r="Y24" i="1"/>
  <c r="V24" i="1"/>
  <c r="U24" i="1"/>
  <c r="T24" i="1"/>
  <c r="O24" i="1"/>
  <c r="N24" i="1"/>
  <c r="M24" i="1"/>
  <c r="J24" i="1"/>
  <c r="I24" i="1"/>
  <c r="H24" i="1"/>
  <c r="E24" i="1"/>
  <c r="D24" i="1"/>
  <c r="C24" i="1"/>
  <c r="AF23" i="1"/>
  <c r="AE23" i="1"/>
  <c r="AD23" i="1"/>
  <c r="AA23" i="1"/>
  <c r="Z23" i="1"/>
  <c r="Y23" i="1"/>
  <c r="V23" i="1"/>
  <c r="U23" i="1"/>
  <c r="T23" i="1"/>
  <c r="O23" i="1"/>
  <c r="N23" i="1"/>
  <c r="M23" i="1"/>
  <c r="J23" i="1"/>
  <c r="I23" i="1"/>
  <c r="H23" i="1"/>
  <c r="E23" i="1"/>
  <c r="D23" i="1"/>
  <c r="C23" i="1"/>
  <c r="AF22" i="1"/>
  <c r="AE22" i="1"/>
  <c r="AD22" i="1"/>
  <c r="AA22" i="1"/>
  <c r="Z22" i="1"/>
  <c r="Y22" i="1"/>
  <c r="V22" i="1"/>
  <c r="U22" i="1"/>
  <c r="T22" i="1"/>
  <c r="O22" i="1"/>
  <c r="N22" i="1"/>
  <c r="M22" i="1"/>
  <c r="J22" i="1"/>
  <c r="I22" i="1"/>
  <c r="H22" i="1"/>
  <c r="E22" i="1"/>
  <c r="D22" i="1"/>
  <c r="C22" i="1"/>
  <c r="AF21" i="1"/>
  <c r="AE21" i="1"/>
  <c r="AD21" i="1"/>
  <c r="AA21" i="1"/>
  <c r="Z21" i="1"/>
  <c r="Y21" i="1"/>
  <c r="V21" i="1"/>
  <c r="U21" i="1"/>
  <c r="T21" i="1"/>
  <c r="O21" i="1"/>
  <c r="N21" i="1"/>
  <c r="M21" i="1"/>
  <c r="J21" i="1"/>
  <c r="I21" i="1"/>
  <c r="H21" i="1"/>
  <c r="E21" i="1"/>
  <c r="D21" i="1"/>
  <c r="C21" i="1"/>
  <c r="AF19" i="1"/>
  <c r="AE19" i="1"/>
  <c r="AD19" i="1"/>
  <c r="AA19" i="1"/>
  <c r="Z19" i="1"/>
  <c r="Y19" i="1"/>
  <c r="V19" i="1"/>
  <c r="U19" i="1"/>
  <c r="T19" i="1"/>
  <c r="O19" i="1"/>
  <c r="N19" i="1"/>
  <c r="M19" i="1"/>
  <c r="J19" i="1"/>
  <c r="I19" i="1"/>
  <c r="H19" i="1"/>
  <c r="E19" i="1"/>
  <c r="D19" i="1"/>
  <c r="C19" i="1"/>
  <c r="AF18" i="1"/>
  <c r="AE18" i="1"/>
  <c r="AD18" i="1"/>
  <c r="AA18" i="1"/>
  <c r="Z18" i="1"/>
  <c r="Y18" i="1"/>
  <c r="V18" i="1"/>
  <c r="U18" i="1"/>
  <c r="T18" i="1"/>
  <c r="O18" i="1"/>
  <c r="N18" i="1"/>
  <c r="M18" i="1"/>
  <c r="J18" i="1"/>
  <c r="I18" i="1"/>
  <c r="H18" i="1"/>
  <c r="E18" i="1"/>
  <c r="D18" i="1"/>
  <c r="C18" i="1"/>
  <c r="AF17" i="1"/>
  <c r="AE17" i="1"/>
  <c r="AD17" i="1"/>
  <c r="AA17" i="1"/>
  <c r="Z17" i="1"/>
  <c r="Y17" i="1"/>
  <c r="V17" i="1"/>
  <c r="U17" i="1"/>
  <c r="T17" i="1"/>
  <c r="O17" i="1"/>
  <c r="N17" i="1"/>
  <c r="M17" i="1"/>
  <c r="J17" i="1"/>
  <c r="I17" i="1"/>
  <c r="H17" i="1"/>
  <c r="E17" i="1"/>
  <c r="D17" i="1"/>
  <c r="C17" i="1"/>
  <c r="AF16" i="1"/>
  <c r="AE16" i="1"/>
  <c r="AD16" i="1"/>
  <c r="AA16" i="1"/>
  <c r="Z16" i="1"/>
  <c r="Y16" i="1"/>
  <c r="V16" i="1"/>
  <c r="U16" i="1"/>
  <c r="T16" i="1"/>
  <c r="O16" i="1"/>
  <c r="N16" i="1"/>
  <c r="M16" i="1"/>
  <c r="J16" i="1"/>
  <c r="I16" i="1"/>
  <c r="H16" i="1"/>
  <c r="E16" i="1"/>
  <c r="D16" i="1"/>
  <c r="C16" i="1"/>
  <c r="AF15" i="1"/>
  <c r="AE15" i="1"/>
  <c r="AD15" i="1"/>
  <c r="AA15" i="1"/>
  <c r="Z15" i="1"/>
  <c r="Y15" i="1"/>
  <c r="V15" i="1"/>
  <c r="U15" i="1"/>
  <c r="T15" i="1"/>
  <c r="O15" i="1"/>
  <c r="N15" i="1"/>
  <c r="M15" i="1"/>
  <c r="J15" i="1"/>
  <c r="I15" i="1"/>
  <c r="H15" i="1"/>
  <c r="E15" i="1"/>
  <c r="D15" i="1"/>
  <c r="C15" i="1"/>
  <c r="AF14" i="1"/>
  <c r="AE14" i="1"/>
  <c r="AD14" i="1"/>
  <c r="AA14" i="1"/>
  <c r="Z14" i="1"/>
  <c r="Y14" i="1"/>
  <c r="V14" i="1"/>
  <c r="U14" i="1"/>
  <c r="T14" i="1"/>
  <c r="O14" i="1"/>
  <c r="N14" i="1"/>
  <c r="M14" i="1"/>
  <c r="J14" i="1"/>
  <c r="I14" i="1"/>
  <c r="H14" i="1"/>
  <c r="E14" i="1"/>
  <c r="D14" i="1"/>
  <c r="C14" i="1"/>
  <c r="AF13" i="1"/>
  <c r="AE13" i="1"/>
  <c r="AD13" i="1"/>
  <c r="AA13" i="1"/>
  <c r="Z13" i="1"/>
  <c r="Y13" i="1"/>
  <c r="V13" i="1"/>
  <c r="U13" i="1"/>
  <c r="T13" i="1"/>
  <c r="O13" i="1"/>
  <c r="N13" i="1"/>
  <c r="M13" i="1"/>
  <c r="J13" i="1"/>
  <c r="I13" i="1"/>
  <c r="H13" i="1"/>
  <c r="E13" i="1"/>
  <c r="D13" i="1"/>
  <c r="C13" i="1"/>
  <c r="AF12" i="1"/>
  <c r="AE12" i="1"/>
  <c r="AD12" i="1"/>
  <c r="AA12" i="1"/>
  <c r="Z12" i="1"/>
  <c r="Y12" i="1"/>
  <c r="V12" i="1"/>
  <c r="U12" i="1"/>
  <c r="T12" i="1"/>
  <c r="O12" i="1"/>
  <c r="N12" i="1"/>
  <c r="M12" i="1"/>
  <c r="J12" i="1"/>
  <c r="I12" i="1"/>
  <c r="H12" i="1"/>
  <c r="E12" i="1"/>
  <c r="D12" i="1"/>
  <c r="C12" i="1"/>
  <c r="AF10" i="1"/>
  <c r="AE10" i="1"/>
  <c r="AD10" i="1"/>
  <c r="AA10" i="1"/>
  <c r="Z10" i="1"/>
  <c r="Y10" i="1"/>
  <c r="V10" i="1"/>
  <c r="U10" i="1"/>
  <c r="T10" i="1"/>
  <c r="O10" i="1"/>
  <c r="N10" i="1"/>
  <c r="M10" i="1"/>
  <c r="J10" i="1"/>
  <c r="I10" i="1"/>
  <c r="H10" i="1"/>
  <c r="E10" i="1"/>
  <c r="D10" i="1"/>
  <c r="C10" i="1"/>
  <c r="AF9" i="1"/>
  <c r="AE9" i="1"/>
  <c r="AD9" i="1"/>
  <c r="AA9" i="1"/>
  <c r="Z9" i="1"/>
  <c r="Y9" i="1"/>
  <c r="V9" i="1"/>
  <c r="U9" i="1"/>
  <c r="T9" i="1"/>
  <c r="O9" i="1"/>
  <c r="N9" i="1"/>
  <c r="M9" i="1"/>
  <c r="J9" i="1"/>
  <c r="I9" i="1"/>
  <c r="H9" i="1"/>
  <c r="E9" i="1"/>
  <c r="D9" i="1"/>
  <c r="C9" i="1"/>
  <c r="AF8" i="1"/>
  <c r="AE8" i="1"/>
  <c r="AD8" i="1"/>
  <c r="AA8" i="1"/>
  <c r="Z8" i="1"/>
  <c r="Y8" i="1"/>
  <c r="V8" i="1"/>
  <c r="U8" i="1"/>
  <c r="T8" i="1"/>
  <c r="O8" i="1"/>
  <c r="N8" i="1"/>
  <c r="M8" i="1"/>
  <c r="J8" i="1"/>
  <c r="I8" i="1"/>
  <c r="H8" i="1"/>
  <c r="E8" i="1"/>
  <c r="D8" i="1"/>
  <c r="C8" i="1"/>
  <c r="AF7" i="1"/>
  <c r="AE7" i="1"/>
  <c r="AD7" i="1"/>
  <c r="AA7" i="1"/>
  <c r="Z7" i="1"/>
  <c r="Y7" i="1"/>
  <c r="V7" i="1"/>
  <c r="U7" i="1"/>
  <c r="T7" i="1"/>
  <c r="O7" i="1"/>
  <c r="N7" i="1"/>
  <c r="M7" i="1"/>
  <c r="J7" i="1"/>
  <c r="I7" i="1"/>
  <c r="H7" i="1"/>
  <c r="E7" i="1"/>
  <c r="D7" i="1"/>
  <c r="C7" i="1"/>
  <c r="AF6" i="1"/>
  <c r="AE6" i="1"/>
  <c r="AD6" i="1"/>
  <c r="AA6" i="1"/>
  <c r="Z6" i="1"/>
  <c r="Y6" i="1"/>
  <c r="V6" i="1"/>
  <c r="U6" i="1"/>
  <c r="T6" i="1"/>
  <c r="O6" i="1"/>
  <c r="N6" i="1"/>
  <c r="M6" i="1"/>
  <c r="J6" i="1"/>
  <c r="I6" i="1"/>
  <c r="H6" i="1"/>
  <c r="E6" i="1"/>
  <c r="D6" i="1"/>
  <c r="C6" i="1"/>
  <c r="O114" i="16" l="1"/>
  <c r="N114" i="16"/>
  <c r="M114" i="16"/>
  <c r="L114" i="16"/>
  <c r="K114" i="16"/>
  <c r="J114" i="16"/>
  <c r="I114" i="16"/>
  <c r="H114" i="16"/>
  <c r="G114" i="16"/>
  <c r="F114" i="16"/>
  <c r="E114" i="16"/>
  <c r="D114" i="16"/>
  <c r="O112" i="16"/>
  <c r="N112" i="16"/>
  <c r="M112" i="16"/>
  <c r="L112" i="16"/>
  <c r="K112" i="16"/>
  <c r="J112" i="16"/>
  <c r="I112" i="16"/>
  <c r="H112" i="16"/>
  <c r="G112" i="16"/>
  <c r="F112" i="16"/>
  <c r="E112" i="16"/>
  <c r="D112" i="16"/>
  <c r="O108" i="16"/>
  <c r="N108" i="16"/>
  <c r="M108" i="16"/>
  <c r="L108" i="16"/>
  <c r="K108" i="16"/>
  <c r="J108" i="16"/>
  <c r="I108" i="16"/>
  <c r="H108" i="16"/>
  <c r="G108" i="16"/>
  <c r="F108" i="16"/>
  <c r="E108" i="16"/>
  <c r="D108" i="16"/>
  <c r="O104" i="16"/>
  <c r="N104" i="16"/>
  <c r="M104" i="16"/>
  <c r="L104" i="16"/>
  <c r="K104" i="16"/>
  <c r="J104" i="16"/>
  <c r="I104" i="16"/>
  <c r="H104" i="16"/>
  <c r="G104" i="16"/>
  <c r="F104" i="16"/>
  <c r="E104" i="16"/>
  <c r="D104" i="16"/>
  <c r="O126" i="16"/>
  <c r="N126" i="16"/>
  <c r="M126" i="16"/>
  <c r="L126" i="16"/>
  <c r="K126" i="16"/>
  <c r="J126" i="16"/>
  <c r="I126" i="16"/>
  <c r="H126" i="16"/>
  <c r="G126" i="16"/>
  <c r="F126" i="16"/>
  <c r="E126" i="16"/>
  <c r="D126" i="16"/>
  <c r="O123" i="16"/>
  <c r="N123" i="16"/>
  <c r="M123" i="16"/>
  <c r="L123" i="16"/>
  <c r="K123" i="16"/>
  <c r="J123" i="16"/>
  <c r="I123" i="16"/>
  <c r="H123" i="16"/>
  <c r="G123" i="16"/>
  <c r="F123" i="16"/>
  <c r="E123" i="16"/>
  <c r="D123" i="16"/>
  <c r="O132" i="5"/>
  <c r="N132" i="5"/>
  <c r="M132" i="5"/>
  <c r="L132" i="5"/>
  <c r="K132" i="5"/>
  <c r="J132" i="5"/>
  <c r="I132" i="5"/>
  <c r="H132" i="5"/>
  <c r="G132" i="5"/>
  <c r="F132" i="5"/>
  <c r="E132" i="5"/>
  <c r="D132" i="5"/>
  <c r="O129" i="5"/>
  <c r="N129" i="5"/>
  <c r="M129" i="5"/>
  <c r="L129" i="5"/>
  <c r="K129" i="5"/>
  <c r="J129" i="5"/>
  <c r="I129" i="5"/>
  <c r="H129" i="5"/>
  <c r="G129" i="5"/>
  <c r="F129" i="5"/>
  <c r="E129" i="5"/>
  <c r="D129" i="5"/>
  <c r="O120" i="5"/>
  <c r="N120" i="5"/>
  <c r="M120" i="5"/>
  <c r="L120" i="5"/>
  <c r="K120" i="5"/>
  <c r="J120" i="5"/>
  <c r="I120" i="5"/>
  <c r="H120" i="5"/>
  <c r="G120" i="5"/>
  <c r="F120" i="5"/>
  <c r="E120" i="5"/>
  <c r="D120" i="5"/>
  <c r="O118" i="5"/>
  <c r="N118" i="5"/>
  <c r="M118" i="5"/>
  <c r="L118" i="5"/>
  <c r="K118" i="5"/>
  <c r="J118" i="5"/>
  <c r="I118" i="5"/>
  <c r="H118" i="5"/>
  <c r="G118" i="5"/>
  <c r="F118" i="5"/>
  <c r="E118" i="5"/>
  <c r="D118" i="5"/>
  <c r="O114" i="5"/>
  <c r="N114" i="5"/>
  <c r="M114" i="5"/>
  <c r="L114" i="5"/>
  <c r="K114" i="5"/>
  <c r="J114" i="5"/>
  <c r="I114" i="5"/>
  <c r="H114" i="5"/>
  <c r="G114" i="5"/>
  <c r="F114" i="5"/>
  <c r="E114" i="5"/>
  <c r="D114" i="5"/>
  <c r="O110" i="5"/>
  <c r="N110" i="5"/>
  <c r="M110" i="5"/>
  <c r="L110" i="5"/>
  <c r="K110" i="5"/>
  <c r="J110" i="5"/>
  <c r="I110" i="5"/>
  <c r="H110" i="5"/>
  <c r="G110" i="5"/>
  <c r="F110" i="5"/>
  <c r="E110" i="5"/>
  <c r="D110" i="5"/>
  <c r="O102" i="16" l="1"/>
  <c r="N102" i="16"/>
  <c r="M102" i="16"/>
  <c r="L102" i="16"/>
  <c r="K102" i="16"/>
  <c r="J102" i="16"/>
  <c r="I102" i="16"/>
  <c r="H102" i="16"/>
  <c r="G102" i="16"/>
  <c r="F102" i="16"/>
  <c r="E102" i="16"/>
  <c r="D102" i="16"/>
  <c r="O100" i="16"/>
  <c r="N100" i="16"/>
  <c r="M100" i="16"/>
  <c r="L100" i="16"/>
  <c r="K100" i="16"/>
  <c r="J100" i="16"/>
  <c r="I100" i="16"/>
  <c r="H100" i="16"/>
  <c r="G100" i="16"/>
  <c r="F100" i="16"/>
  <c r="E100" i="16"/>
  <c r="D100" i="16"/>
  <c r="O98" i="16"/>
  <c r="N98" i="16"/>
  <c r="M98" i="16"/>
  <c r="L98" i="16"/>
  <c r="K98" i="16"/>
  <c r="J98" i="16"/>
  <c r="I98" i="16"/>
  <c r="H98" i="16"/>
  <c r="G98" i="16"/>
  <c r="F98" i="16"/>
  <c r="E98" i="16"/>
  <c r="D98" i="16"/>
  <c r="O96" i="16"/>
  <c r="N96" i="16"/>
  <c r="M96" i="16"/>
  <c r="L96" i="16"/>
  <c r="K96" i="16"/>
  <c r="J96" i="16"/>
  <c r="I96" i="16"/>
  <c r="H96" i="16"/>
  <c r="G96" i="16"/>
  <c r="F96" i="16"/>
  <c r="E96" i="16"/>
  <c r="D96" i="16"/>
  <c r="O94" i="16"/>
  <c r="N94" i="16"/>
  <c r="M94" i="16"/>
  <c r="L94" i="16"/>
  <c r="K94" i="16"/>
  <c r="J94" i="16"/>
  <c r="I94" i="16"/>
  <c r="H94" i="16"/>
  <c r="G94" i="16"/>
  <c r="F94" i="16"/>
  <c r="E94" i="16"/>
  <c r="D94" i="16"/>
  <c r="O91" i="16"/>
  <c r="N91" i="16"/>
  <c r="M91" i="16"/>
  <c r="L91" i="16"/>
  <c r="K91" i="16"/>
  <c r="J91" i="16"/>
  <c r="I91" i="16"/>
  <c r="H91" i="16"/>
  <c r="G91" i="16"/>
  <c r="F91" i="16"/>
  <c r="E91" i="16"/>
  <c r="D91" i="16"/>
  <c r="O90" i="16"/>
  <c r="N90" i="16"/>
  <c r="M90" i="16"/>
  <c r="L90" i="16"/>
  <c r="K90" i="16"/>
  <c r="J90" i="16"/>
  <c r="I90" i="16"/>
  <c r="H90" i="16"/>
  <c r="G90" i="16"/>
  <c r="F90" i="16"/>
  <c r="E90" i="16"/>
  <c r="D90" i="16"/>
  <c r="O89" i="16"/>
  <c r="N89" i="16"/>
  <c r="M89" i="16"/>
  <c r="L89" i="16"/>
  <c r="K89" i="16"/>
  <c r="J89" i="16"/>
  <c r="I89" i="16"/>
  <c r="H89" i="16"/>
  <c r="G89" i="16"/>
  <c r="F89" i="16"/>
  <c r="E89" i="16"/>
  <c r="D89" i="16"/>
  <c r="O88" i="16"/>
  <c r="N88" i="16"/>
  <c r="M88" i="16"/>
  <c r="L88" i="16"/>
  <c r="K88" i="16"/>
  <c r="J88" i="16"/>
  <c r="I88" i="16"/>
  <c r="H88" i="16"/>
  <c r="G88" i="16"/>
  <c r="F88" i="16"/>
  <c r="E88" i="16"/>
  <c r="D88" i="16"/>
  <c r="O87" i="16"/>
  <c r="N87" i="16"/>
  <c r="M87" i="16"/>
  <c r="L87" i="16"/>
  <c r="K87" i="16"/>
  <c r="J87" i="16"/>
  <c r="I87" i="16"/>
  <c r="H87" i="16"/>
  <c r="G87" i="16"/>
  <c r="F87" i="16"/>
  <c r="E87" i="16"/>
  <c r="D87" i="16"/>
  <c r="O86" i="16"/>
  <c r="N86" i="16"/>
  <c r="M86" i="16"/>
  <c r="L86" i="16"/>
  <c r="K86" i="16"/>
  <c r="J86" i="16"/>
  <c r="I86" i="16"/>
  <c r="H86" i="16"/>
  <c r="G86" i="16"/>
  <c r="F86" i="16"/>
  <c r="E86" i="16"/>
  <c r="D86" i="16"/>
  <c r="O84" i="16"/>
  <c r="N84" i="16"/>
  <c r="M84" i="16"/>
  <c r="L84" i="16"/>
  <c r="K84" i="16"/>
  <c r="J84" i="16"/>
  <c r="I84" i="16"/>
  <c r="H84" i="16"/>
  <c r="G84" i="16"/>
  <c r="F84" i="16"/>
  <c r="E84" i="16"/>
  <c r="D84" i="16"/>
  <c r="O83" i="16"/>
  <c r="N83" i="16"/>
  <c r="M83" i="16"/>
  <c r="L83" i="16"/>
  <c r="K83" i="16"/>
  <c r="J83" i="16"/>
  <c r="I83" i="16"/>
  <c r="H83" i="16"/>
  <c r="G83" i="16"/>
  <c r="F83" i="16"/>
  <c r="E83" i="16"/>
  <c r="D83" i="16"/>
  <c r="O78" i="16"/>
  <c r="N78" i="16"/>
  <c r="M78" i="16"/>
  <c r="L78" i="16"/>
  <c r="K78" i="16"/>
  <c r="J78" i="16"/>
  <c r="I78" i="16"/>
  <c r="H78" i="16"/>
  <c r="G78" i="16"/>
  <c r="F78" i="16"/>
  <c r="E78" i="16"/>
  <c r="D78" i="16"/>
  <c r="O77" i="16"/>
  <c r="N77" i="16"/>
  <c r="M77" i="16"/>
  <c r="L77" i="16"/>
  <c r="K77" i="16"/>
  <c r="J77" i="16"/>
  <c r="I77" i="16"/>
  <c r="H77" i="16"/>
  <c r="G77" i="16"/>
  <c r="F77" i="16"/>
  <c r="E77" i="16"/>
  <c r="D77" i="16"/>
  <c r="O73" i="16"/>
  <c r="N73" i="16"/>
  <c r="M73" i="16"/>
  <c r="L73" i="16"/>
  <c r="K73" i="16"/>
  <c r="J73" i="16"/>
  <c r="I73" i="16"/>
  <c r="H73" i="16"/>
  <c r="G73" i="16"/>
  <c r="F73" i="16"/>
  <c r="E73" i="16"/>
  <c r="D73" i="16"/>
  <c r="O72" i="16"/>
  <c r="N72" i="16"/>
  <c r="M72" i="16"/>
  <c r="L72" i="16"/>
  <c r="K72" i="16"/>
  <c r="J72" i="16"/>
  <c r="I72" i="16"/>
  <c r="H72" i="16"/>
  <c r="G72" i="16"/>
  <c r="F72" i="16"/>
  <c r="E72" i="16"/>
  <c r="D72" i="16"/>
  <c r="O71" i="16"/>
  <c r="N71" i="16"/>
  <c r="M71" i="16"/>
  <c r="L71" i="16"/>
  <c r="K71" i="16"/>
  <c r="J71" i="16"/>
  <c r="I71" i="16"/>
  <c r="H71" i="16"/>
  <c r="G71" i="16"/>
  <c r="F71" i="16"/>
  <c r="E71" i="16"/>
  <c r="D71" i="16"/>
  <c r="O70" i="16"/>
  <c r="N70" i="16"/>
  <c r="M70" i="16"/>
  <c r="L70" i="16"/>
  <c r="K70" i="16"/>
  <c r="J70" i="16"/>
  <c r="I70" i="16"/>
  <c r="H70" i="16"/>
  <c r="G70" i="16"/>
  <c r="F70" i="16"/>
  <c r="E70" i="16"/>
  <c r="D70" i="16"/>
  <c r="O66" i="16"/>
  <c r="N66" i="16"/>
  <c r="M66" i="16"/>
  <c r="L66" i="16"/>
  <c r="K66" i="16"/>
  <c r="J66" i="16"/>
  <c r="I66" i="16"/>
  <c r="H66" i="16"/>
  <c r="G66" i="16"/>
  <c r="F66" i="16"/>
  <c r="E66" i="16"/>
  <c r="D66" i="16"/>
  <c r="O64" i="16"/>
  <c r="N64" i="16"/>
  <c r="M64" i="16"/>
  <c r="L64" i="16"/>
  <c r="K64" i="16"/>
  <c r="J64" i="16"/>
  <c r="I64" i="16"/>
  <c r="H64" i="16"/>
  <c r="G64" i="16"/>
  <c r="F64" i="16"/>
  <c r="E64" i="16"/>
  <c r="D64" i="16"/>
  <c r="O62" i="16"/>
  <c r="N62" i="16"/>
  <c r="M62" i="16"/>
  <c r="L62" i="16"/>
  <c r="K62" i="16"/>
  <c r="J62" i="16"/>
  <c r="I62" i="16"/>
  <c r="H62" i="16"/>
  <c r="G62" i="16"/>
  <c r="F62" i="16"/>
  <c r="E62" i="16"/>
  <c r="D62" i="16"/>
  <c r="O61" i="16"/>
  <c r="N61" i="16"/>
  <c r="M61" i="16"/>
  <c r="L61" i="16"/>
  <c r="K61" i="16"/>
  <c r="J61" i="16"/>
  <c r="I61" i="16"/>
  <c r="H61" i="16"/>
  <c r="G61" i="16"/>
  <c r="F61" i="16"/>
  <c r="E61" i="16"/>
  <c r="D61" i="16"/>
  <c r="O60" i="16"/>
  <c r="N60" i="16"/>
  <c r="M60" i="16"/>
  <c r="L60" i="16"/>
  <c r="K60" i="16"/>
  <c r="J60" i="16"/>
  <c r="I60" i="16"/>
  <c r="H60" i="16"/>
  <c r="G60" i="16"/>
  <c r="F60" i="16"/>
  <c r="E60" i="16"/>
  <c r="D60" i="16"/>
  <c r="O59" i="16"/>
  <c r="N59" i="16"/>
  <c r="M59" i="16"/>
  <c r="L59" i="16"/>
  <c r="K59" i="16"/>
  <c r="J59" i="16"/>
  <c r="I59" i="16"/>
  <c r="H59" i="16"/>
  <c r="G59" i="16"/>
  <c r="F59" i="16"/>
  <c r="E59" i="16"/>
  <c r="D59" i="16"/>
  <c r="O58" i="16"/>
  <c r="N58" i="16"/>
  <c r="M58" i="16"/>
  <c r="L58" i="16"/>
  <c r="K58" i="16"/>
  <c r="J58" i="16"/>
  <c r="I58" i="16"/>
  <c r="H58" i="16"/>
  <c r="G58" i="16"/>
  <c r="F58" i="16"/>
  <c r="E58" i="16"/>
  <c r="D58" i="16"/>
  <c r="O37" i="16"/>
  <c r="N37" i="16"/>
  <c r="M37" i="16"/>
  <c r="L37" i="16"/>
  <c r="K37" i="16"/>
  <c r="J37" i="16"/>
  <c r="I37" i="16"/>
  <c r="H37" i="16"/>
  <c r="G37" i="16"/>
  <c r="F37" i="16"/>
  <c r="E37" i="16"/>
  <c r="D37" i="16"/>
  <c r="O36" i="16"/>
  <c r="N36" i="16"/>
  <c r="M36" i="16"/>
  <c r="L36" i="16"/>
  <c r="K36" i="16"/>
  <c r="J36" i="16"/>
  <c r="I36" i="16"/>
  <c r="H36" i="16"/>
  <c r="G36" i="16"/>
  <c r="F36" i="16"/>
  <c r="E36" i="16"/>
  <c r="D36" i="16"/>
  <c r="I35" i="16"/>
  <c r="H35" i="16"/>
  <c r="G35" i="16"/>
  <c r="F35" i="16"/>
  <c r="E35" i="16"/>
  <c r="D35" i="16"/>
  <c r="E34" i="16"/>
  <c r="D34" i="16"/>
  <c r="O30" i="16"/>
  <c r="N30" i="16"/>
  <c r="M30" i="16"/>
  <c r="L30" i="16"/>
  <c r="K30" i="16"/>
  <c r="J30" i="16"/>
  <c r="I30" i="16"/>
  <c r="H30" i="16"/>
  <c r="G30" i="16"/>
  <c r="F30" i="16"/>
  <c r="E30" i="16"/>
  <c r="D30" i="16"/>
  <c r="O29" i="16"/>
  <c r="N29" i="16"/>
  <c r="M29" i="16"/>
  <c r="L29" i="16"/>
  <c r="K29" i="16"/>
  <c r="J29" i="16"/>
  <c r="I29" i="16"/>
  <c r="H29" i="16"/>
  <c r="G29" i="16"/>
  <c r="F29" i="16"/>
  <c r="E29" i="16"/>
  <c r="D29" i="16"/>
  <c r="O28" i="16"/>
  <c r="N28" i="16"/>
  <c r="M28" i="16"/>
  <c r="L28" i="16"/>
  <c r="K28" i="16"/>
  <c r="J28" i="16"/>
  <c r="I28" i="16"/>
  <c r="H28" i="16"/>
  <c r="G28" i="16"/>
  <c r="F28" i="16"/>
  <c r="E28" i="16"/>
  <c r="D28" i="16"/>
  <c r="O25" i="16"/>
  <c r="N25" i="16"/>
  <c r="M25" i="16"/>
  <c r="L25" i="16"/>
  <c r="K25" i="16"/>
  <c r="J25" i="16"/>
  <c r="I25" i="16"/>
  <c r="H25" i="16"/>
  <c r="G25" i="16"/>
  <c r="F25" i="16"/>
  <c r="E25" i="16"/>
  <c r="D25" i="16"/>
  <c r="O24" i="16"/>
  <c r="N24" i="16"/>
  <c r="M24" i="16"/>
  <c r="L24" i="16"/>
  <c r="K24" i="16"/>
  <c r="J24" i="16"/>
  <c r="I24" i="16"/>
  <c r="H24" i="16"/>
  <c r="G24" i="16"/>
  <c r="F24" i="16"/>
  <c r="E24" i="16"/>
  <c r="D24" i="16"/>
  <c r="O23" i="16"/>
  <c r="N23" i="16"/>
  <c r="M23" i="16"/>
  <c r="L23" i="16"/>
  <c r="K23" i="16"/>
  <c r="J23" i="16"/>
  <c r="I23" i="16"/>
  <c r="H23" i="16"/>
  <c r="G23" i="16"/>
  <c r="F23" i="16"/>
  <c r="E23" i="16"/>
  <c r="D23" i="16"/>
  <c r="O22" i="16"/>
  <c r="N22" i="16"/>
  <c r="M22" i="16"/>
  <c r="L22" i="16"/>
  <c r="K22" i="16"/>
  <c r="J22" i="16"/>
  <c r="I22" i="16"/>
  <c r="H22" i="16"/>
  <c r="G22" i="16"/>
  <c r="F22" i="16"/>
  <c r="E22" i="16"/>
  <c r="D22" i="16"/>
  <c r="O21" i="16"/>
  <c r="N21" i="16"/>
  <c r="M21" i="16"/>
  <c r="L21" i="16"/>
  <c r="K21" i="16"/>
  <c r="J21" i="16"/>
  <c r="I21" i="16"/>
  <c r="H21" i="16"/>
  <c r="G21" i="16"/>
  <c r="F21" i="16"/>
  <c r="E21" i="16"/>
  <c r="D21" i="16"/>
  <c r="O20" i="16"/>
  <c r="N20" i="16"/>
  <c r="M20" i="16"/>
  <c r="L20" i="16"/>
  <c r="K20" i="16"/>
  <c r="J20" i="16"/>
  <c r="I20" i="16"/>
  <c r="H20" i="16"/>
  <c r="G20" i="16"/>
  <c r="F20" i="16"/>
  <c r="E20" i="16"/>
  <c r="D20" i="16"/>
  <c r="O19" i="16"/>
  <c r="N19" i="16"/>
  <c r="M19" i="16"/>
  <c r="L19" i="16"/>
  <c r="K19" i="16"/>
  <c r="J19" i="16"/>
  <c r="I19" i="16"/>
  <c r="H19" i="16"/>
  <c r="G19" i="16"/>
  <c r="F19" i="16"/>
  <c r="E19" i="16"/>
  <c r="D19" i="16"/>
  <c r="O18" i="16"/>
  <c r="N18" i="16"/>
  <c r="M18" i="16"/>
  <c r="L18" i="16"/>
  <c r="K18" i="16"/>
  <c r="J18" i="16"/>
  <c r="I18" i="16"/>
  <c r="H18" i="16"/>
  <c r="G18" i="16"/>
  <c r="F18" i="16"/>
  <c r="E18" i="16"/>
  <c r="D18" i="16"/>
  <c r="O17" i="16"/>
  <c r="N17" i="16"/>
  <c r="M17" i="16"/>
  <c r="L17" i="16"/>
  <c r="K17" i="16"/>
  <c r="J17" i="16"/>
  <c r="I17" i="16"/>
  <c r="H17" i="16"/>
  <c r="G17" i="16"/>
  <c r="F17" i="16"/>
  <c r="E17" i="16"/>
  <c r="D17" i="16"/>
  <c r="O16" i="16"/>
  <c r="N16" i="16"/>
  <c r="M16" i="16"/>
  <c r="L16" i="16"/>
  <c r="K16" i="16"/>
  <c r="J16" i="16"/>
  <c r="I16" i="16"/>
  <c r="H16" i="16"/>
  <c r="G16" i="16"/>
  <c r="F16" i="16"/>
  <c r="E16" i="16"/>
  <c r="D16" i="16"/>
  <c r="O13" i="16"/>
  <c r="N13" i="16"/>
  <c r="M13" i="16"/>
  <c r="L13" i="16"/>
  <c r="K13" i="16"/>
  <c r="J13" i="16"/>
  <c r="I13" i="16"/>
  <c r="H13" i="16"/>
  <c r="G13" i="16"/>
  <c r="F13" i="16"/>
  <c r="E13" i="16"/>
  <c r="D13" i="16"/>
  <c r="O12" i="16"/>
  <c r="N12" i="16"/>
  <c r="M12" i="16"/>
  <c r="L12" i="16"/>
  <c r="K12" i="16"/>
  <c r="J12" i="16"/>
  <c r="I12" i="16"/>
  <c r="H12" i="16"/>
  <c r="G12" i="16"/>
  <c r="F12" i="16"/>
  <c r="E12" i="16"/>
  <c r="D12" i="16"/>
  <c r="O11" i="16"/>
  <c r="N11" i="16"/>
  <c r="M11" i="16"/>
  <c r="L11" i="16"/>
  <c r="K11" i="16"/>
  <c r="J11" i="16"/>
  <c r="I11" i="16"/>
  <c r="H11" i="16"/>
  <c r="G11" i="16"/>
  <c r="F11" i="16"/>
  <c r="E11" i="16"/>
  <c r="D11" i="16"/>
  <c r="O10" i="16"/>
  <c r="N10" i="16"/>
  <c r="M10" i="16"/>
  <c r="L10" i="16"/>
  <c r="K10" i="16"/>
  <c r="J10" i="16"/>
  <c r="I10" i="16"/>
  <c r="H10" i="16"/>
  <c r="G10" i="16"/>
  <c r="F10" i="16"/>
  <c r="E10" i="16"/>
  <c r="D10" i="16"/>
  <c r="O9" i="16"/>
  <c r="N9" i="16"/>
  <c r="M9" i="16"/>
  <c r="L9" i="16"/>
  <c r="K9" i="16"/>
  <c r="J9" i="16"/>
  <c r="I9" i="16"/>
  <c r="H9" i="16"/>
  <c r="G9" i="16"/>
  <c r="F9" i="16"/>
  <c r="E9" i="16"/>
  <c r="D9" i="16"/>
  <c r="O8" i="16"/>
  <c r="N8" i="16"/>
  <c r="M8" i="16"/>
  <c r="L8" i="16"/>
  <c r="K8" i="16"/>
  <c r="J8" i="16"/>
  <c r="I8" i="16"/>
  <c r="H8" i="16"/>
  <c r="G8" i="16"/>
  <c r="F8" i="16"/>
  <c r="E8" i="16"/>
  <c r="D8" i="16"/>
  <c r="O24" i="2" l="1"/>
  <c r="N24" i="2"/>
  <c r="O23" i="2"/>
  <c r="N23" i="2"/>
  <c r="O22" i="2"/>
  <c r="N22" i="2"/>
  <c r="O21" i="2"/>
  <c r="N21" i="2"/>
  <c r="O20" i="2"/>
  <c r="N20" i="2"/>
  <c r="O18" i="2"/>
  <c r="N18" i="2"/>
  <c r="O17" i="2"/>
  <c r="N17" i="2"/>
  <c r="O16" i="2"/>
  <c r="N16" i="2"/>
  <c r="O15" i="2"/>
  <c r="N15" i="2"/>
  <c r="O14" i="2"/>
  <c r="N14" i="2"/>
  <c r="O13" i="2"/>
  <c r="N13" i="2"/>
  <c r="O9" i="2"/>
  <c r="N9" i="2"/>
  <c r="O7" i="2"/>
  <c r="N7" i="2"/>
  <c r="O6" i="2"/>
  <c r="N6" i="2"/>
  <c r="O5" i="2"/>
  <c r="N5" i="2"/>
  <c r="M24" i="2"/>
  <c r="M23" i="2"/>
  <c r="M22" i="2"/>
  <c r="M21" i="2"/>
  <c r="M20" i="2"/>
  <c r="M18" i="2"/>
  <c r="M17" i="2"/>
  <c r="M16" i="2"/>
  <c r="M15" i="2"/>
  <c r="M14" i="2"/>
  <c r="M13" i="2"/>
  <c r="M9" i="2"/>
  <c r="M7" i="2"/>
  <c r="M6" i="2"/>
  <c r="M5" i="2"/>
  <c r="L24" i="2"/>
  <c r="K24" i="2"/>
  <c r="L23" i="2"/>
  <c r="K23" i="2"/>
  <c r="L22" i="2"/>
  <c r="K22" i="2"/>
  <c r="L21" i="2"/>
  <c r="K21" i="2"/>
  <c r="L20" i="2"/>
  <c r="K20" i="2"/>
  <c r="L18" i="2"/>
  <c r="K18" i="2"/>
  <c r="L17" i="2"/>
  <c r="K17" i="2"/>
  <c r="L16" i="2"/>
  <c r="K16" i="2"/>
  <c r="L15" i="2"/>
  <c r="K15" i="2"/>
  <c r="L14" i="2"/>
  <c r="K14" i="2"/>
  <c r="L13" i="2"/>
  <c r="K13" i="2"/>
  <c r="L9" i="2"/>
  <c r="K9" i="2"/>
  <c r="L7" i="2"/>
  <c r="K7" i="2"/>
  <c r="L6" i="2"/>
  <c r="K6" i="2"/>
  <c r="L5" i="2"/>
  <c r="K5" i="2"/>
  <c r="J24" i="2"/>
  <c r="J23" i="2"/>
  <c r="J22" i="2"/>
  <c r="J21" i="2"/>
  <c r="J20" i="2"/>
  <c r="J18" i="2"/>
  <c r="J17" i="2"/>
  <c r="J16" i="2"/>
  <c r="J15" i="2"/>
  <c r="J14" i="2"/>
  <c r="J13" i="2"/>
  <c r="J9" i="2"/>
  <c r="J7" i="2"/>
  <c r="J6" i="2"/>
  <c r="J5" i="2"/>
  <c r="H24" i="2"/>
  <c r="G24" i="2"/>
  <c r="H23" i="2"/>
  <c r="G23" i="2"/>
  <c r="H22" i="2"/>
  <c r="G22" i="2"/>
  <c r="H21" i="2"/>
  <c r="G21" i="2"/>
  <c r="H20" i="2"/>
  <c r="G20" i="2"/>
  <c r="H18" i="2"/>
  <c r="G18" i="2"/>
  <c r="H17" i="2"/>
  <c r="G17" i="2"/>
  <c r="H16" i="2"/>
  <c r="G16" i="2"/>
  <c r="H15" i="2"/>
  <c r="G15" i="2"/>
  <c r="H14" i="2"/>
  <c r="G14" i="2"/>
  <c r="H13" i="2"/>
  <c r="G13" i="2"/>
  <c r="H9" i="2"/>
  <c r="G9" i="2"/>
  <c r="H7" i="2"/>
  <c r="G7" i="2"/>
  <c r="H6" i="2"/>
  <c r="G6" i="2"/>
  <c r="H5" i="2"/>
  <c r="G5" i="2"/>
  <c r="F24" i="2"/>
  <c r="F23" i="2"/>
  <c r="F22" i="2"/>
  <c r="F21" i="2"/>
  <c r="F20" i="2"/>
  <c r="F18" i="2"/>
  <c r="F17" i="2"/>
  <c r="F16" i="2"/>
  <c r="F15" i="2"/>
  <c r="F14" i="2"/>
  <c r="F13" i="2"/>
  <c r="F9" i="2"/>
  <c r="F7" i="2"/>
  <c r="F6" i="2"/>
  <c r="F5" i="2"/>
  <c r="E24" i="2"/>
  <c r="D24" i="2"/>
  <c r="E23" i="2"/>
  <c r="D23" i="2"/>
  <c r="E22" i="2"/>
  <c r="D22" i="2"/>
  <c r="E21" i="2"/>
  <c r="D21" i="2"/>
  <c r="E20" i="2"/>
  <c r="D20" i="2"/>
  <c r="E18" i="2"/>
  <c r="D18" i="2"/>
  <c r="E17" i="2"/>
  <c r="D17" i="2"/>
  <c r="E16" i="2"/>
  <c r="D16" i="2"/>
  <c r="E15" i="2"/>
  <c r="D15" i="2"/>
  <c r="E14" i="2"/>
  <c r="D14" i="2"/>
  <c r="E13" i="2"/>
  <c r="D13" i="2"/>
  <c r="E9" i="2"/>
  <c r="D9" i="2"/>
  <c r="E7" i="2"/>
  <c r="D7" i="2"/>
  <c r="E6" i="2"/>
  <c r="D6" i="2"/>
  <c r="E5" i="2"/>
  <c r="D5" i="2"/>
  <c r="C24" i="2"/>
  <c r="C23" i="2"/>
  <c r="C22" i="2"/>
  <c r="C21" i="2"/>
  <c r="C20" i="2"/>
  <c r="C18" i="2"/>
  <c r="C17" i="2"/>
  <c r="C16" i="2"/>
  <c r="C15" i="2"/>
  <c r="C14" i="2"/>
  <c r="C13" i="2"/>
  <c r="C9" i="2"/>
  <c r="C7" i="2"/>
  <c r="C6" i="2"/>
  <c r="C5" i="2"/>
  <c r="K12" i="2"/>
  <c r="D12" i="2"/>
  <c r="C12" i="2"/>
  <c r="O12" i="2"/>
  <c r="M12" i="2"/>
  <c r="H12" i="2"/>
  <c r="G12" i="2"/>
  <c r="E12" i="2" l="1"/>
  <c r="J12" i="2"/>
  <c r="N12" i="2"/>
  <c r="F12" i="2"/>
  <c r="L12" i="2"/>
  <c r="M11" i="2" l="1"/>
  <c r="J11" i="2"/>
  <c r="N11" i="2"/>
  <c r="K11" i="2"/>
  <c r="O11" i="2"/>
  <c r="L11" i="2"/>
  <c r="F11" i="2"/>
  <c r="C11" i="2"/>
  <c r="G11" i="2"/>
  <c r="D11" i="2"/>
  <c r="H11" i="2"/>
  <c r="E11" i="2"/>
  <c r="E8" i="2" l="1"/>
  <c r="K8" i="2"/>
  <c r="L8" i="2"/>
  <c r="C8" i="2"/>
  <c r="D8" i="2"/>
  <c r="J8" i="2"/>
  <c r="C25" i="2" l="1"/>
  <c r="E25" i="2"/>
  <c r="D25" i="2"/>
  <c r="J25" i="2"/>
  <c r="K25" i="2"/>
  <c r="L25" i="2"/>
  <c r="G8" i="2"/>
  <c r="M8" i="2"/>
  <c r="H8" i="2"/>
  <c r="N8" i="2"/>
  <c r="O8" i="2"/>
  <c r="F8" i="2"/>
  <c r="F25" i="2" l="1"/>
  <c r="H25" i="2"/>
  <c r="G25" i="2"/>
  <c r="M25" i="2"/>
  <c r="O25" i="2"/>
  <c r="N25" i="2"/>
  <c r="L12" i="1"/>
  <c r="H51" i="6"/>
  <c r="G51" i="6"/>
  <c r="F51" i="6"/>
  <c r="E51" i="6"/>
  <c r="D51" i="6"/>
  <c r="C51" i="6"/>
  <c r="H50" i="6"/>
  <c r="G50" i="6"/>
  <c r="F50" i="6"/>
  <c r="E50" i="6"/>
  <c r="D50" i="6"/>
  <c r="C50" i="6"/>
  <c r="H49" i="6"/>
  <c r="G49" i="6"/>
  <c r="F49" i="6"/>
  <c r="E49" i="6"/>
  <c r="D49" i="6"/>
  <c r="C49" i="6"/>
  <c r="H48" i="6"/>
  <c r="G48" i="6"/>
  <c r="F48" i="6"/>
  <c r="E48" i="6"/>
  <c r="D48" i="6"/>
  <c r="C48" i="6"/>
  <c r="H47" i="6"/>
  <c r="G47" i="6"/>
  <c r="F47" i="6"/>
  <c r="E47" i="6"/>
  <c r="D47" i="6"/>
  <c r="C47" i="6"/>
  <c r="H46" i="6"/>
  <c r="G46" i="6"/>
  <c r="F46" i="6"/>
  <c r="E46" i="6"/>
  <c r="D46" i="6"/>
  <c r="C46" i="6"/>
  <c r="H45" i="6"/>
  <c r="G45" i="6"/>
  <c r="F45" i="6"/>
  <c r="E45" i="6"/>
  <c r="D45" i="6"/>
  <c r="C45" i="6"/>
  <c r="H44" i="6"/>
  <c r="G44" i="6"/>
  <c r="F44" i="6"/>
  <c r="E44" i="6"/>
  <c r="D44" i="6"/>
  <c r="C44" i="6"/>
  <c r="AG21" i="1" l="1"/>
  <c r="AB21" i="1"/>
  <c r="AG18" i="1"/>
  <c r="AG17" i="1"/>
  <c r="AB17" i="1"/>
  <c r="AB16" i="1"/>
  <c r="W16" i="1"/>
  <c r="AG14" i="1"/>
  <c r="W14" i="1"/>
  <c r="AG13" i="1"/>
  <c r="AG11" i="1"/>
  <c r="W11" i="1"/>
  <c r="AB8" i="1"/>
  <c r="W8" i="1"/>
  <c r="AG7" i="1"/>
  <c r="AG6" i="1"/>
  <c r="W6" i="1"/>
  <c r="F21" i="1"/>
  <c r="P19" i="1"/>
  <c r="F17" i="1"/>
  <c r="P16" i="1"/>
  <c r="K14" i="1"/>
  <c r="P9" i="1"/>
  <c r="P8" i="1"/>
  <c r="K8" i="1"/>
  <c r="K6" i="1"/>
  <c r="F6" i="1"/>
  <c r="K18" i="1" l="1"/>
  <c r="AB7" i="1"/>
  <c r="AB13" i="1"/>
  <c r="F13" i="1"/>
  <c r="W18" i="1"/>
  <c r="F7" i="1"/>
  <c r="W7" i="1"/>
  <c r="P13" i="1"/>
  <c r="AG8" i="1"/>
  <c r="K16" i="1"/>
  <c r="P21" i="1"/>
  <c r="W9" i="1"/>
  <c r="AB9" i="1"/>
  <c r="AB14" i="1"/>
  <c r="AB18" i="1"/>
  <c r="AG19" i="1"/>
  <c r="P17" i="1"/>
  <c r="W19" i="1"/>
  <c r="F19" i="1"/>
  <c r="P7" i="1"/>
  <c r="AG9" i="1"/>
  <c r="F9" i="1"/>
  <c r="AB6" i="1"/>
  <c r="AG16" i="1"/>
  <c r="AB19" i="1"/>
  <c r="W13" i="1"/>
  <c r="W17" i="1"/>
  <c r="W21" i="1"/>
  <c r="X6" i="1"/>
  <c r="X13" i="1"/>
  <c r="X17" i="1"/>
  <c r="X21" i="1"/>
  <c r="AC7" i="1"/>
  <c r="AC16" i="1"/>
  <c r="AH8" i="1"/>
  <c r="AH19" i="1"/>
  <c r="X7" i="1"/>
  <c r="X11" i="1"/>
  <c r="X14" i="1"/>
  <c r="X18" i="1"/>
  <c r="AC8" i="1"/>
  <c r="AC13" i="1"/>
  <c r="AC17" i="1"/>
  <c r="AC21" i="1"/>
  <c r="AH9" i="1"/>
  <c r="AH16" i="1"/>
  <c r="X8" i="1"/>
  <c r="X19" i="1"/>
  <c r="AC9" i="1"/>
  <c r="AC14" i="1"/>
  <c r="AC18" i="1"/>
  <c r="AH6" i="1"/>
  <c r="AH13" i="1"/>
  <c r="AH17" i="1"/>
  <c r="AH21" i="1"/>
  <c r="X9" i="1"/>
  <c r="X16" i="1"/>
  <c r="AC6" i="1"/>
  <c r="AC19" i="1"/>
  <c r="AH7" i="1"/>
  <c r="AH11" i="1"/>
  <c r="AH14" i="1"/>
  <c r="AH18" i="1"/>
  <c r="P14" i="1"/>
  <c r="P18" i="1"/>
  <c r="K9" i="1"/>
  <c r="P11" i="1"/>
  <c r="K13" i="1"/>
  <c r="K17" i="1"/>
  <c r="K21" i="1"/>
  <c r="Q16" i="1"/>
  <c r="Q6" i="1"/>
  <c r="Q17" i="1"/>
  <c r="Q21" i="1"/>
  <c r="Q9" i="1"/>
  <c r="Q13" i="1"/>
  <c r="P6" i="1"/>
  <c r="F8" i="1"/>
  <c r="Q7" i="1"/>
  <c r="Q11" i="1"/>
  <c r="Q14" i="1"/>
  <c r="Q18" i="1"/>
  <c r="L7" i="1"/>
  <c r="L19" i="1"/>
  <c r="Q8" i="1"/>
  <c r="Q19" i="1"/>
  <c r="L6" i="1"/>
  <c r="L14" i="1"/>
  <c r="L18" i="1"/>
  <c r="K7" i="1"/>
  <c r="F11" i="1"/>
  <c r="L8" i="1"/>
  <c r="L16" i="1"/>
  <c r="F14" i="1"/>
  <c r="F18" i="1"/>
  <c r="K19" i="1"/>
  <c r="L9" i="1"/>
  <c r="L13" i="1"/>
  <c r="L17" i="1"/>
  <c r="L21" i="1"/>
  <c r="G16" i="1"/>
  <c r="G13" i="1"/>
  <c r="G21" i="1"/>
  <c r="F16" i="1"/>
  <c r="G7" i="1"/>
  <c r="G11" i="1"/>
  <c r="G14" i="1"/>
  <c r="G18" i="1"/>
  <c r="G8" i="1"/>
  <c r="G19" i="1"/>
  <c r="G9" i="1"/>
  <c r="G6" i="1"/>
  <c r="G17" i="1"/>
  <c r="AB24" i="1" l="1"/>
  <c r="K24" i="1"/>
  <c r="X24" i="1" l="1"/>
  <c r="AG24" i="1"/>
  <c r="Q24" i="1"/>
  <c r="L24" i="1"/>
  <c r="AC24" i="1"/>
  <c r="F12" i="1"/>
  <c r="G12" i="1"/>
  <c r="P24" i="1" l="1"/>
  <c r="F24" i="1"/>
  <c r="W24" i="1"/>
  <c r="AH24" i="1"/>
  <c r="G24" i="1"/>
  <c r="AB22" i="1"/>
  <c r="K22" i="1" l="1"/>
  <c r="G22" i="1"/>
  <c r="X22" i="1"/>
  <c r="P22" i="1"/>
  <c r="L22" i="1"/>
  <c r="AC22" i="1"/>
  <c r="Q22" i="1" l="1"/>
  <c r="AH22" i="1"/>
  <c r="AG22" i="1"/>
  <c r="W22" i="1"/>
  <c r="F22" i="1"/>
  <c r="L10" i="1" l="1"/>
  <c r="G10" i="1"/>
  <c r="X10" i="1"/>
  <c r="K10" i="1"/>
  <c r="AG10" i="1" l="1"/>
  <c r="P10" i="1"/>
  <c r="AH10" i="1"/>
  <c r="Q10" i="1"/>
  <c r="W10" i="1"/>
  <c r="F10" i="1"/>
  <c r="AC20" i="1" l="1"/>
  <c r="L20" i="1"/>
  <c r="AB20" i="1" l="1"/>
  <c r="G20" i="1"/>
  <c r="P20" i="1"/>
  <c r="K20" i="1"/>
  <c r="AG20" i="1"/>
  <c r="Q20" i="1" l="1"/>
  <c r="AH20" i="1"/>
  <c r="F20" i="1"/>
  <c r="X20" i="1" l="1"/>
  <c r="W20" i="1" l="1"/>
  <c r="AC12" i="1" l="1"/>
  <c r="Q12" i="1" l="1"/>
  <c r="AG12" i="1"/>
  <c r="AB12" i="1"/>
  <c r="W12" i="1"/>
  <c r="K12" i="1"/>
  <c r="X12" i="1" l="1"/>
  <c r="AH12" i="1"/>
  <c r="P12" i="1"/>
  <c r="AB25" i="1" l="1"/>
  <c r="AB23" i="1"/>
  <c r="K25" i="1"/>
  <c r="K23" i="1"/>
  <c r="K15" i="1"/>
  <c r="AB15" i="1"/>
  <c r="G15" i="1"/>
  <c r="L15" i="1"/>
  <c r="X15" i="1"/>
  <c r="AC15" i="1"/>
  <c r="G25" i="1"/>
  <c r="L25" i="1"/>
  <c r="X25" i="1"/>
  <c r="AC25" i="1"/>
  <c r="AH25" i="1"/>
  <c r="G23" i="1"/>
  <c r="L23" i="1"/>
  <c r="Q23" i="1"/>
  <c r="X23" i="1"/>
  <c r="AC23" i="1"/>
  <c r="AH23" i="1"/>
  <c r="AH15" i="1" l="1"/>
  <c r="P15" i="1"/>
  <c r="W15" i="1"/>
  <c r="F15" i="1"/>
  <c r="AG15" i="1"/>
  <c r="Q15" i="1"/>
  <c r="P25" i="1"/>
  <c r="W25" i="1"/>
  <c r="F25" i="1"/>
  <c r="AG25" i="1"/>
  <c r="Q25" i="1"/>
  <c r="P23" i="1"/>
  <c r="W23" i="1"/>
  <c r="F23" i="1"/>
  <c r="AG23" i="1"/>
  <c r="G50" i="16" l="1"/>
  <c r="G51" i="16"/>
  <c r="G52" i="16"/>
  <c r="G53" i="16"/>
  <c r="G55" i="16"/>
  <c r="L52" i="16"/>
  <c r="L53" i="16"/>
  <c r="L54" i="16"/>
  <c r="H50" i="16"/>
  <c r="H51" i="16"/>
  <c r="H52" i="16"/>
  <c r="H53" i="16"/>
  <c r="H54" i="16"/>
  <c r="H55" i="16"/>
  <c r="N50" i="16"/>
  <c r="N51" i="16"/>
  <c r="N52" i="16"/>
  <c r="N53" i="16"/>
  <c r="N54" i="16"/>
  <c r="N55" i="16"/>
  <c r="G54" i="16"/>
  <c r="F55" i="16"/>
  <c r="M50" i="16"/>
  <c r="M51" i="16"/>
  <c r="M52" i="16"/>
  <c r="M53" i="16"/>
  <c r="M55" i="16"/>
  <c r="D50" i="16"/>
  <c r="I50" i="16"/>
  <c r="D51" i="16"/>
  <c r="I51" i="16"/>
  <c r="D52" i="16"/>
  <c r="I52" i="16"/>
  <c r="D53" i="16"/>
  <c r="I53" i="16"/>
  <c r="D54" i="16"/>
  <c r="I54" i="16"/>
  <c r="D55" i="16"/>
  <c r="I55" i="16"/>
  <c r="J50" i="16"/>
  <c r="O50" i="16"/>
  <c r="J51" i="16"/>
  <c r="O51" i="16"/>
  <c r="J52" i="16"/>
  <c r="O52" i="16"/>
  <c r="J53" i="16"/>
  <c r="O53" i="16"/>
  <c r="J54" i="16"/>
  <c r="O54" i="16"/>
  <c r="J55" i="16"/>
  <c r="O55" i="16"/>
  <c r="F50" i="16"/>
  <c r="F51" i="16"/>
  <c r="F52" i="16"/>
  <c r="F53" i="16"/>
  <c r="F54" i="16"/>
  <c r="L50" i="16"/>
  <c r="L51" i="16"/>
  <c r="M54" i="16"/>
  <c r="L55" i="16"/>
  <c r="E50" i="16"/>
  <c r="E51" i="16"/>
  <c r="E52" i="16"/>
  <c r="E53" i="16"/>
  <c r="E54" i="16"/>
  <c r="E55" i="16"/>
  <c r="K50" i="16"/>
  <c r="K51" i="16"/>
  <c r="K52" i="16"/>
  <c r="K53" i="16"/>
  <c r="K54" i="16"/>
  <c r="K55" i="16"/>
</calcChain>
</file>

<file path=xl/sharedStrings.xml><?xml version="1.0" encoding="utf-8"?>
<sst xmlns="http://schemas.openxmlformats.org/spreadsheetml/2006/main" count="1905" uniqueCount="348">
  <si>
    <t>Age-standardized mortality rates (per 100,000 person-years) by education, total alcohol-related causes, 35–79 years, education</t>
  </si>
  <si>
    <t>Men - education</t>
  </si>
  <si>
    <t>Women - education</t>
  </si>
  <si>
    <t>Country</t>
  </si>
  <si>
    <t>Period</t>
  </si>
  <si>
    <t>low</t>
  </si>
  <si>
    <t>mid</t>
  </si>
  <si>
    <t>high</t>
  </si>
  <si>
    <t>Finland</t>
  </si>
  <si>
    <t>2006–2010</t>
  </si>
  <si>
    <t>Sweden</t>
  </si>
  <si>
    <t>2005–2008</t>
  </si>
  <si>
    <t xml:space="preserve">Norway </t>
  </si>
  <si>
    <r>
      <t xml:space="preserve">2006–2009 </t>
    </r>
    <r>
      <rPr>
        <vertAlign val="superscript"/>
        <sz val="11"/>
        <color theme="1"/>
        <rFont val="Calibri"/>
        <family val="2"/>
        <scheme val="minor"/>
      </rPr>
      <t>#</t>
    </r>
  </si>
  <si>
    <t>Denmark</t>
  </si>
  <si>
    <t>2001–2005</t>
  </si>
  <si>
    <t>England &amp; Wales</t>
  </si>
  <si>
    <t>2006–2009</t>
  </si>
  <si>
    <t>Belgium</t>
  </si>
  <si>
    <t>France</t>
  </si>
  <si>
    <t>2003–2007</t>
  </si>
  <si>
    <t>Switzerland</t>
  </si>
  <si>
    <t>2006–2008</t>
  </si>
  <si>
    <t>Austria</t>
  </si>
  <si>
    <t>2001–2002</t>
  </si>
  <si>
    <t>Barcelona</t>
  </si>
  <si>
    <t>2007–2010</t>
  </si>
  <si>
    <t>Basque Country</t>
  </si>
  <si>
    <t>2001–2006</t>
  </si>
  <si>
    <t>Madrid</t>
  </si>
  <si>
    <t>2001–2003</t>
  </si>
  <si>
    <t>Turin</t>
  </si>
  <si>
    <t>Slovenia</t>
  </si>
  <si>
    <t>Hungary</t>
  </si>
  <si>
    <t>1999–2002</t>
  </si>
  <si>
    <t>Czech Republic</t>
  </si>
  <si>
    <t>1998–2003</t>
  </si>
  <si>
    <t>Poland</t>
  </si>
  <si>
    <t xml:space="preserve">2001–2003 </t>
  </si>
  <si>
    <t>Lithuania</t>
  </si>
  <si>
    <t>Estonia</t>
  </si>
  <si>
    <t>1998–2002</t>
  </si>
  <si>
    <r>
      <rPr>
        <vertAlign val="superscript"/>
        <sz val="11"/>
        <color theme="1"/>
        <rFont val="Calibri"/>
        <family val="2"/>
        <scheme val="minor"/>
      </rPr>
      <t>#</t>
    </r>
    <r>
      <rPr>
        <sz val="11"/>
        <color theme="1"/>
        <rFont val="Calibri"/>
        <family val="2"/>
        <scheme val="minor"/>
      </rPr>
      <t xml:space="preserve"> age range 40–79 years</t>
    </r>
  </si>
  <si>
    <t>Scotland</t>
  </si>
  <si>
    <t>2006-2010</t>
  </si>
  <si>
    <t>* Scotland mid edu not available, because number of cases is too low</t>
  </si>
  <si>
    <t>95% CI</t>
  </si>
  <si>
    <t>95% ci help</t>
  </si>
  <si>
    <t>Figure 1. Latest observed mortality from alcohol-related causes, by country, sex and level of education (deaths per 100,000 person-years, age-standardized)</t>
  </si>
  <si>
    <t>a. Men</t>
  </si>
  <si>
    <t>b. Women</t>
  </si>
  <si>
    <t>Country (period)</t>
  </si>
  <si>
    <t>95%-CI</t>
  </si>
  <si>
    <t>RII</t>
  </si>
  <si>
    <t xml:space="preserve">SII           </t>
  </si>
  <si>
    <t>Finland (2006–2010)</t>
  </si>
  <si>
    <t>Sweden (2005–2008)</t>
  </si>
  <si>
    <t>Norway (2006–2009)</t>
  </si>
  <si>
    <t>Denmark (2001–2005)</t>
  </si>
  <si>
    <t>England &amp; Wales (2006–2009)</t>
  </si>
  <si>
    <t>France (2003–2007)</t>
  </si>
  <si>
    <t>Switzerland (2005–2008)</t>
  </si>
  <si>
    <t>Austria (2001–2002)</t>
  </si>
  <si>
    <t>Barcelona (2007–2010)</t>
  </si>
  <si>
    <t>Basque Country (2001–2006)</t>
  </si>
  <si>
    <t>Madrid (2001–2003)</t>
  </si>
  <si>
    <t>Turin (2006–2010)</t>
  </si>
  <si>
    <t>Hungary (1999–2002)</t>
  </si>
  <si>
    <t>Czech Republic (1998–2003)</t>
  </si>
  <si>
    <t>Poland (2001–2003)</t>
  </si>
  <si>
    <t>Lithuania (2006–2009)</t>
  </si>
  <si>
    <t>Estonia (1998–2002)</t>
  </si>
  <si>
    <t>Scotland (2006 - 2010)</t>
  </si>
  <si>
    <t>MEN</t>
  </si>
  <si>
    <t>WOMEN</t>
  </si>
  <si>
    <t>North</t>
  </si>
  <si>
    <t>Norway</t>
  </si>
  <si>
    <t>West</t>
  </si>
  <si>
    <t>South</t>
  </si>
  <si>
    <t>Spain (Barcelona)</t>
  </si>
  <si>
    <t>Spain (Basque country)</t>
  </si>
  <si>
    <t>Spain (Madrid)</t>
  </si>
  <si>
    <t>Italy (Turin)</t>
  </si>
  <si>
    <t>East</t>
  </si>
  <si>
    <t>Relative Index of Inequality</t>
  </si>
  <si>
    <t>(95% CI)</t>
  </si>
  <si>
    <t>1980-4</t>
  </si>
  <si>
    <t>1985-9</t>
  </si>
  <si>
    <t>1990-4</t>
  </si>
  <si>
    <t>1995-9</t>
  </si>
  <si>
    <t>2000-4</t>
  </si>
  <si>
    <t>2005-9</t>
  </si>
  <si>
    <t>Slope Index of Inequality</t>
  </si>
  <si>
    <t>-</t>
  </si>
  <si>
    <t xml:space="preserve">Table 3. Trends in educational inequalities in mortality from alcohol-related causes, ca. 1980-2010, by country and sex (Relative Index of Inequality and Slope Index of Inequality, with 95% Confidence Intervals) </t>
  </si>
  <si>
    <t>Figure 2. Trends in mortality from alcohol-related causes among low- and high-educated men, ca. 1980-2010, by country</t>
  </si>
  <si>
    <t>EDUCATION</t>
  </si>
  <si>
    <t>Men</t>
  </si>
  <si>
    <t>Women</t>
  </si>
  <si>
    <t>low education</t>
  </si>
  <si>
    <t>high education</t>
  </si>
  <si>
    <t>ASMR</t>
  </si>
  <si>
    <t>* different codes of alcohol-related causes; or some specific alcohol-related causes are missing</t>
  </si>
  <si>
    <t>NA = not available; regression gives 'infinite' value</t>
  </si>
  <si>
    <t>1991-1995</t>
  </si>
  <si>
    <t>1996-2000</t>
  </si>
  <si>
    <t>2001-2005</t>
  </si>
  <si>
    <t>1980-1984</t>
  </si>
  <si>
    <t>1985-1989</t>
  </si>
  <si>
    <t>1990-1994</t>
  </si>
  <si>
    <t>1995-1999</t>
  </si>
  <si>
    <t>2000-2004</t>
  </si>
  <si>
    <t>2005-2009</t>
  </si>
  <si>
    <t>Italy, Turin</t>
  </si>
  <si>
    <t>NORTH</t>
  </si>
  <si>
    <t>WEST</t>
  </si>
  <si>
    <t>SOUTH</t>
  </si>
  <si>
    <t>EAST</t>
  </si>
  <si>
    <t>Number of alcohol-related deaths by sex and education group</t>
  </si>
  <si>
    <t>men</t>
  </si>
  <si>
    <t>women</t>
  </si>
  <si>
    <t>middle</t>
  </si>
  <si>
    <t>All alcohol deaths</t>
  </si>
  <si>
    <t>1970-1974</t>
  </si>
  <si>
    <t>1975-1979</t>
  </si>
  <si>
    <t>Alcoholic psychosis, dependence and abuse</t>
  </si>
  <si>
    <t>Alcoholic cardiomyopathy</t>
  </si>
  <si>
    <t>Alcoholic cirrhosis of liver</t>
  </si>
  <si>
    <t>Accidental poisoning by alcohol</t>
  </si>
  <si>
    <t>austria</t>
  </si>
  <si>
    <t>x</t>
  </si>
  <si>
    <t>belgium</t>
  </si>
  <si>
    <t>1 March 1991 - March 1996</t>
  </si>
  <si>
    <t>March 1996 - March 2001</t>
  </si>
  <si>
    <t>*</t>
  </si>
  <si>
    <t>Oct 2001 - Oct 2006</t>
  </si>
  <si>
    <t>Oct 2006 - 31 Dec 2009</t>
  </si>
  <si>
    <t>2004-2005</t>
  </si>
  <si>
    <t>czech republic</t>
  </si>
  <si>
    <t>31 Dec 1983 *</t>
  </si>
  <si>
    <t>1 Mar 2001</t>
  </si>
  <si>
    <t>denmark</t>
  </si>
  <si>
    <t>1 Jan 1991 - 31 Dec 1995</t>
  </si>
  <si>
    <t>1 Jan 1996 - 31 Dec 2000</t>
  </si>
  <si>
    <t>1 Jan 2001 - 31 Dec 2005</t>
  </si>
  <si>
    <t>England &amp;Wales</t>
  </si>
  <si>
    <t>25 April 1971 - 24 April 1976</t>
  </si>
  <si>
    <t>25 April 1976 - 04 April 1981</t>
  </si>
  <si>
    <t>05 April 1981 - 04 April 1986</t>
  </si>
  <si>
    <t>05 April 1986 - 20 April 1991</t>
  </si>
  <si>
    <t>21 April 1991 - 20 April 1996</t>
  </si>
  <si>
    <t>21 April 1996 - 28 April 2001</t>
  </si>
  <si>
    <t>29 April 2001 - 28 April 2006</t>
  </si>
  <si>
    <t>29 April 2006 - 31 Dec 2009</t>
  </si>
  <si>
    <t>1987-1991</t>
  </si>
  <si>
    <t>1998-2002</t>
  </si>
  <si>
    <t>31.12.1970 - 31.12.1975</t>
  </si>
  <si>
    <t>31.12.1975 - 31.12.1980</t>
  </si>
  <si>
    <t>31.12.1980 - 31.12.1985</t>
  </si>
  <si>
    <t>31.12.1985 - 31.12.1990</t>
  </si>
  <si>
    <t>31.12.1990 - 31.12.1995</t>
  </si>
  <si>
    <t>31.12.1995 - 31.12.2000</t>
  </si>
  <si>
    <t>31.12.2000 - 31.12.2005</t>
  </si>
  <si>
    <t>31.12.2005 - 31.12.2010</t>
  </si>
  <si>
    <t>10.1.1975 - 9.1.1980</t>
  </si>
  <si>
    <t>10.1.1980 - 9.1.1982</t>
  </si>
  <si>
    <t>10.1.1982 - 9.1.1987</t>
  </si>
  <si>
    <t>10.1.1987 - 9.1.1990</t>
  </si>
  <si>
    <t>10.1.1990 - 9.1.1995</t>
  </si>
  <si>
    <t xml:space="preserve">10.1.1995 - 9.1.1999 </t>
  </si>
  <si>
    <t>10.1.1999 - 9.1.2004</t>
  </si>
  <si>
    <t>10.1.2004 - 31.12.2007</t>
  </si>
  <si>
    <t>1971-1974</t>
  </si>
  <si>
    <t>1978-1981</t>
  </si>
  <si>
    <t>1988-1991</t>
  </si>
  <si>
    <t>1999-2002</t>
  </si>
  <si>
    <t>24 Oct 1971 - 24 Oct 1976</t>
  </si>
  <si>
    <t>25 Oct 1976 - 24 Oct 1981</t>
  </si>
  <si>
    <t>25 Oct 1981 - 24 Oct 1986</t>
  </si>
  <si>
    <t>25 Oct 1986 - 19 Oct 1991</t>
  </si>
  <si>
    <t>20 Oct 1991 - 19 Oct 1996</t>
  </si>
  <si>
    <t>20 Oct 1996 - 20 Oct 2001</t>
  </si>
  <si>
    <t>21 Oct 2001 - 20 Oct 2006</t>
  </si>
  <si>
    <t>21 Oct 2006 - 31 Dec 2010</t>
  </si>
  <si>
    <t>Lithuania, cross-sectional</t>
  </si>
  <si>
    <t>1 Jan 1988 - 31 Dec 1990</t>
  </si>
  <si>
    <t>2000-2002</t>
  </si>
  <si>
    <t>Lithuania, longitudinal</t>
  </si>
  <si>
    <t>06.04.2001 - 31.12.2005</t>
  </si>
  <si>
    <t>1.1.2006 - 31.12.2009</t>
  </si>
  <si>
    <t>Nov 1970 - Oct 1975</t>
  </si>
  <si>
    <t>Combined with the 3 other ALCOHOL causes</t>
  </si>
  <si>
    <t>combined with the other alcohol causes</t>
  </si>
  <si>
    <t>x, but also combined with the other alcohol causes</t>
  </si>
  <si>
    <t>Nov 1975 - Dec 1980</t>
  </si>
  <si>
    <t>Nov 1980 - Oct 1985</t>
  </si>
  <si>
    <t>Nov 1985 - Dec 1990</t>
  </si>
  <si>
    <t>Nov 1990 - Oct 1995</t>
  </si>
  <si>
    <t>Nov 1995 - Dec 2001</t>
  </si>
  <si>
    <t>Nov 2001 - Oct 2006</t>
  </si>
  <si>
    <t>Nov 2006 - Dec 2009</t>
  </si>
  <si>
    <t>1991-1993</t>
  </si>
  <si>
    <t>2001-2003</t>
  </si>
  <si>
    <t>1.1.1991 - 31.12.1995</t>
  </si>
  <si>
    <t xml:space="preserve">1.1.1996 – 31.12.2001 </t>
  </si>
  <si>
    <t xml:space="preserve">1.1.2002 – 31.12.2006 </t>
  </si>
  <si>
    <t xml:space="preserve">1.1.2007 – 31.12.2011 </t>
  </si>
  <si>
    <t>1992-1996</t>
  </si>
  <si>
    <t>1997-2001</t>
  </si>
  <si>
    <t>2002-2006</t>
  </si>
  <si>
    <t>2007-2010</t>
  </si>
  <si>
    <t>Spain (Basque Country)</t>
  </si>
  <si>
    <t>1.5.1996 - 30.4.2001</t>
  </si>
  <si>
    <t>1.11.2001 - 31.10.2006</t>
  </si>
  <si>
    <t>1.5.1996 - 31.12.1997</t>
  </si>
  <si>
    <t>1.11.2001 - 30.6.2003</t>
  </si>
  <si>
    <t>Jan 1990 - Dec 1994</t>
  </si>
  <si>
    <t>Jan 1995 - Dec 1999</t>
  </si>
  <si>
    <t>Jan 2000 - Dec 2004</t>
  </si>
  <si>
    <t>Jan 2005 - Dec 2008</t>
  </si>
  <si>
    <t>4.12.1990 - 4.12.1995</t>
  </si>
  <si>
    <t>5.12.1995 - 4.12.2000</t>
  </si>
  <si>
    <t>5.12.2000 - 4.12.2005</t>
  </si>
  <si>
    <t>5.12.2005 - 31.12.2008</t>
  </si>
  <si>
    <t>Design</t>
  </si>
  <si>
    <t>Years covered by the analysis</t>
  </si>
  <si>
    <t xml:space="preserve">longitudinal </t>
  </si>
  <si>
    <t>Barcelona (Spain)</t>
  </si>
  <si>
    <t>cross-sectional</t>
  </si>
  <si>
    <t>Basque Country (Spain)</t>
  </si>
  <si>
    <t>Madrid (Spain)</t>
  </si>
  <si>
    <t>Turin (Italy)</t>
  </si>
  <si>
    <t>cross-sectional, longitudinal</t>
  </si>
  <si>
    <t>Belgium (2004–2005)</t>
  </si>
  <si>
    <t>Figure 3. Change in alcohol affordability vs. changes in absolute inequalities in alcohol-related mortality between the early 90s and late 2000s, men</t>
  </si>
  <si>
    <t>1990-1994 vs 2005-2009</t>
  </si>
  <si>
    <t>1985-1989 vs 2005-2009</t>
  </si>
  <si>
    <t>SII change</t>
  </si>
  <si>
    <t>Alcohol affordability</t>
  </si>
  <si>
    <t>Revisions of International Classification of Diseases</t>
  </si>
  <si>
    <t>Cause of death</t>
  </si>
  <si>
    <t>ICD-8</t>
  </si>
  <si>
    <t>ICD-9</t>
  </si>
  <si>
    <t>ICD-10</t>
  </si>
  <si>
    <t>291, 303</t>
  </si>
  <si>
    <t>291, 303, 305.0</t>
  </si>
  <si>
    <t>F10</t>
  </si>
  <si>
    <t>I42.6</t>
  </si>
  <si>
    <t>571.0–571.3</t>
  </si>
  <si>
    <t>K70</t>
  </si>
  <si>
    <t>E860</t>
  </si>
  <si>
    <t>X45</t>
  </si>
  <si>
    <t>Web appendix table A2. ICD-code numbers</t>
  </si>
  <si>
    <t>571.0</t>
  </si>
  <si>
    <t>Alcoholic liver cirrhosis</t>
  </si>
  <si>
    <t>Alcoholic poisoning</t>
  </si>
  <si>
    <t>Total alcohol-related causes</t>
  </si>
  <si>
    <t>Scotland (2006-2010)</t>
  </si>
  <si>
    <t xml:space="preserve"> The definition of this cause of death changed over time</t>
  </si>
  <si>
    <t>This cause of death was missing in one period</t>
  </si>
  <si>
    <t>the number of deaths is smaller than 5</t>
  </si>
  <si>
    <t>Pas op: aantallen sterfgevallen kleiner dan 5</t>
  </si>
  <si>
    <t>manual</t>
  </si>
  <si>
    <t>non-manual</t>
  </si>
  <si>
    <t>RR</t>
  </si>
  <si>
    <t>RD</t>
  </si>
  <si>
    <t xml:space="preserve">% of RD in total mortality </t>
  </si>
  <si>
    <t>Web appendix table A5. Trends in relative and absolute occupational class inequalities in mortality from alcohol-related causes, by country and sex (with 95% Confidence Intervals)</t>
  </si>
  <si>
    <t>Rate ratio</t>
  </si>
  <si>
    <t>% CI</t>
  </si>
  <si>
    <t>2004–2007</t>
  </si>
  <si>
    <t>2001-2006</t>
  </si>
  <si>
    <t>Rate difference</t>
  </si>
  <si>
    <t>Web appendix figure A2. Trends in mortality from alcohol-related causes among low- and high-educated women, ca. 1980-2010, by country</t>
  </si>
  <si>
    <t>Web appendix figure A3. Trends in mortality from alcohol-related causes among manual and non-manual men, ca. 1980-2010, by country</t>
  </si>
  <si>
    <t>VALUE betekent dat het sterfteCIJFER kleiner is dan 10; meestal is het aantal sterfgevallen kleiner dan 5</t>
  </si>
  <si>
    <t xml:space="preserve">In the Czech Republic, only mortality due to alcohol poisoning was included in this trend table, because this is the only cause of death comparable between multiple time points. Note that the number of observations in the first period is very small and it shouldn't be included </t>
  </si>
  <si>
    <t xml:space="preserve">In Estonia, only mortality due to liver cirrhosis and alcohol poisoning was included in this trend table, because these are the only causes of death comparable between multiple time points. </t>
  </si>
  <si>
    <t>In Lithuania, only the last 2 periods were included, because these were the only periods that contained all 4 separate alcohol-related causes of death and were comparable over time.\</t>
  </si>
  <si>
    <t xml:space="preserve">In Poland, only mortality due to alcohol poisoning was included in this trend table, because this is the only cause of death comparable between multiple time points. Note that the number of observations in the first period is very small and it shouldn't be included </t>
  </si>
  <si>
    <t>% of SII in total mortality</t>
  </si>
  <si>
    <t xml:space="preserve">In Belgium, only mortality due to alcohol psychosis, dependency and abuse, alcoholic cadiomyopathy, and alcohol poisoning was included in this trend table, because these are the only causes of death comparable between multiple time points. </t>
  </si>
  <si>
    <t xml:space="preserve">In Lithuania, only mortality due to liver cirrhosis and alcohol poisoning was included in this trend table, because these are the only causes of death comparable between multiple time points. </t>
  </si>
  <si>
    <t>Slovenia (2002–2006)</t>
  </si>
  <si>
    <t>England &amp; Wales2</t>
  </si>
  <si>
    <t>JOHAN: Engeland&amp;Wales komt overeen met England&amp;Wales2 in de jaren 80-90. Daarom voor Engeland&amp;Wales de jaren 80-90 weggelaten (dat maakt het maken van de grafiek makkelijker).</t>
  </si>
  <si>
    <t>N/E</t>
  </si>
  <si>
    <t>N/E: not estimable</t>
  </si>
  <si>
    <t>1980-1985</t>
  </si>
  <si>
    <t>1985-1990</t>
  </si>
  <si>
    <t>1990-1995</t>
  </si>
  <si>
    <t>1995-2000</t>
  </si>
  <si>
    <t>2000-2005</t>
  </si>
  <si>
    <t>2005-2008</t>
  </si>
  <si>
    <t>1995-2001</t>
  </si>
  <si>
    <t>2006-2009</t>
  </si>
  <si>
    <t>1996-2001</t>
  </si>
  <si>
    <t>1981-1986</t>
  </si>
  <si>
    <t>1986-1991</t>
  </si>
  <si>
    <t>1991-1996</t>
  </si>
  <si>
    <t>1986-1990</t>
  </si>
  <si>
    <t>1999-2004</t>
  </si>
  <si>
    <t>2004-2007</t>
  </si>
  <si>
    <t>1981-1982</t>
  </si>
  <si>
    <t>1991-1992</t>
  </si>
  <si>
    <t>2001-2002</t>
  </si>
  <si>
    <t>1996-1997</t>
  </si>
  <si>
    <t>1998-2003</t>
  </si>
  <si>
    <t>1988-1990</t>
  </si>
  <si>
    <t>N/E: not estimatable</t>
  </si>
  <si>
    <t>Trend data for Belgium, Czech Republic and Poland not available because data on alcoholic liver cirrhosis were missing in earlier periods</t>
  </si>
  <si>
    <t>In Lithuania and Estonia, only mortality due to alcoholic liver cirrhosis and alcohol poisoning were included in this trend table, because compoarable data on other alcohol-related causes were not available for earlier time points.</t>
  </si>
  <si>
    <t>Trend data for England &amp; Wales only available for 2000s, because only two levels of education were available for 1980s and 1990s</t>
  </si>
  <si>
    <t>%</t>
  </si>
  <si>
    <t>Table 1. Overview of data sources</t>
  </si>
  <si>
    <t>ASMR= Age-standardized mortality rate</t>
  </si>
  <si>
    <t>(0,0 -</t>
  </si>
  <si>
    <t>Total alcohol-related deaths as % of total mortality</t>
  </si>
  <si>
    <t>Table 2. Latest observed mortality from alcohol-related causes, by country and sex (deaths per 100,000 person-years, age-standardized, with 95% confidence intervals)</t>
  </si>
  <si>
    <t xml:space="preserve">Table 3. Educational inequalities in mortality from alcohol-related causes, latest observed period, by country and sex (Relative Index of Inequality and Slope Index of Inequality, with 95% Confidence Intervals) </t>
  </si>
  <si>
    <t xml:space="preserve">Table 4. Trends in educational inequalities in mortality from alcohol-related causes, ca. 1980-2010, by country and sex (Relative Index of Inequality and Slope Index of Inequality, with 95% Confidence Intervals) </t>
  </si>
  <si>
    <t>Scotland (UK)</t>
  </si>
  <si>
    <t>England &amp; Wales (UK)</t>
  </si>
  <si>
    <t>a. Men Relative Index of Inequality</t>
  </si>
  <si>
    <t>b. Men Slope Index of Inequality</t>
  </si>
  <si>
    <t>c. Women Relative Index of Inequality</t>
  </si>
  <si>
    <t>d. Women Slope Index of Inequality</t>
  </si>
  <si>
    <t>Web appendix table A2. Occupational class inequalities in mortality from alcohol-related causes, latest observed period, by country and sex (Rate Ratio and Rate Difference, with 95% Confidence Intervals)</t>
  </si>
  <si>
    <t>longitudinal</t>
  </si>
  <si>
    <t>Figure 3b. Change in alcohol affordability vs. changes in absolute inequalities in alcohol-related mortality between the early 90s and late 2000s, women</t>
  </si>
  <si>
    <t>Italy (T)</t>
  </si>
  <si>
    <t>Spain (B)</t>
  </si>
  <si>
    <t>Median (interquartile range)</t>
  </si>
  <si>
    <t>Datasources: selected quantitative characteristics (most recent time-period)</t>
  </si>
  <si>
    <t>Missing education (%)</t>
  </si>
  <si>
    <t>Deaths from alcohol-related causes</t>
  </si>
  <si>
    <t>Missing occupation (%)</t>
  </si>
  <si>
    <t>Farmers and self-employed (%)</t>
  </si>
  <si>
    <t>Low educated (%)</t>
  </si>
  <si>
    <t>High educated (%)</t>
  </si>
  <si>
    <t>Manual occupation (%)</t>
  </si>
  <si>
    <t>Non-manual occupation (%)</t>
  </si>
  <si>
    <t>Total person-years</t>
  </si>
  <si>
    <t>Mid educated (%)</t>
  </si>
  <si>
    <t>Men (Education, 35-79 years)</t>
  </si>
  <si>
    <t xml:space="preserve">Total person-years </t>
  </si>
  <si>
    <t>Men (occupation; 35-64 years)</t>
  </si>
  <si>
    <t>Women (Education; 35-79 years)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</si>
</sst>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
    <numFmt numFmtId="165" formatCode="0.0&quot;)&quot;"/>
    <numFmt numFmtId="166" formatCode="&quot;(&quot;0.0&quot; -&quot;;&quot;(-&quot;#,##0.0&quot;-&quot;;#,##0.0"/>
    <numFmt numFmtId="167" formatCode="#,##0.0_-"/>
    <numFmt numFmtId="168" formatCode="&quot;(&quot;0.0&quot; -&quot;;&quot;(-&quot;#,##0.0&quot; -&quot;;#,##0.0"/>
    <numFmt numFmtId="169" formatCode="&quot;(&quot;0.0&quot; -&quot;;&quot;(-&quot;#,##0.0&quot; -&quot;;&quot;(&quot;0.0"/>
    <numFmt numFmtId="170" formatCode="#&quot;)&quot;"/>
    <numFmt numFmtId="171" formatCode="&quot;+&quot;0.0%;&quot;-&quot;0.0%;0.0%"/>
    <numFmt numFmtId="172" formatCode="0.0%"/>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1"/>
      <name val="Calibri"/>
      <family val="2"/>
      <scheme val="minor"/>
    </font>
    <font>
      <sz val="11"/>
      <color theme="0" tint="-0.249977111117893"/>
      <name val="Calibri"/>
      <family val="2"/>
      <scheme val="minor"/>
    </font>
    <font>
      <sz val="12"/>
      <color theme="1"/>
      <name val="Calibri"/>
      <family val="2"/>
      <scheme val="minor"/>
    </font>
    <font>
      <b/>
      <sz val="12"/>
      <color theme="1"/>
      <name val="Calibri"/>
      <family val="2"/>
      <scheme val="minor"/>
    </font>
    <font>
      <b/>
      <sz val="11"/>
      <name val="Calibri"/>
      <family val="2"/>
      <scheme val="minor"/>
    </font>
    <font>
      <b/>
      <u/>
      <sz val="11"/>
      <color theme="1"/>
      <name val="Calibri"/>
      <family val="2"/>
      <scheme val="minor"/>
    </font>
    <font>
      <sz val="10"/>
      <name val="Arial"/>
      <family val="2"/>
    </font>
    <font>
      <sz val="11"/>
      <color indexed="8"/>
      <name val="Calibri"/>
      <family val="2"/>
      <scheme val="minor"/>
    </font>
    <font>
      <b/>
      <sz val="11"/>
      <color rgb="FFFF0000"/>
      <name val="Calibri"/>
      <family val="2"/>
      <scheme val="minor"/>
    </font>
    <font>
      <b/>
      <sz val="12"/>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14999847407452621"/>
        <bgColor indexed="64"/>
      </patternFill>
    </fill>
    <fill>
      <patternFill patternType="solid">
        <fgColor rgb="FF00B0F0"/>
        <bgColor indexed="64"/>
      </patternFill>
    </fill>
    <fill>
      <patternFill patternType="solid">
        <fgColor rgb="FFFFC00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5" fillId="0" borderId="0"/>
    <xf numFmtId="9" fontId="1" fillId="0" borderId="0" applyFont="0" applyFill="0" applyBorder="0" applyAlignment="0" applyProtection="0"/>
  </cellStyleXfs>
  <cellXfs count="291">
    <xf numFmtId="0" fontId="0" fillId="0" borderId="0" xfId="0"/>
    <xf numFmtId="164" fontId="0" fillId="0" borderId="0" xfId="0" applyNumberFormat="1"/>
    <xf numFmtId="0" fontId="22" fillId="0" borderId="0" xfId="0" applyFont="1" applyAlignment="1">
      <alignment vertical="center"/>
    </xf>
    <xf numFmtId="0" fontId="0" fillId="0" borderId="0" xfId="0" applyAlignment="1">
      <alignment horizontal="left"/>
    </xf>
    <xf numFmtId="165" fontId="0" fillId="0" borderId="0" xfId="0" applyNumberFormat="1" applyAlignment="1">
      <alignment horizontal="left"/>
    </xf>
    <xf numFmtId="0" fontId="19" fillId="0" borderId="14" xfId="0" applyFont="1" applyFill="1" applyBorder="1"/>
    <xf numFmtId="164" fontId="0" fillId="0" borderId="0" xfId="0" applyNumberFormat="1" applyAlignment="1">
      <alignment horizontal="left"/>
    </xf>
    <xf numFmtId="164" fontId="0" fillId="0" borderId="0" xfId="0" applyNumberFormat="1" applyBorder="1" applyAlignment="1">
      <alignment horizontal="left"/>
    </xf>
    <xf numFmtId="164" fontId="0" fillId="0" borderId="11" xfId="0" applyNumberFormat="1" applyBorder="1" applyAlignment="1">
      <alignment horizontal="left"/>
    </xf>
    <xf numFmtId="164" fontId="16" fillId="0" borderId="0" xfId="0" applyNumberFormat="1" applyFont="1" applyBorder="1" applyAlignment="1">
      <alignment horizontal="left"/>
    </xf>
    <xf numFmtId="164" fontId="16" fillId="0" borderId="0" xfId="0" applyNumberFormat="1" applyFont="1" applyAlignment="1">
      <alignment horizontal="left"/>
    </xf>
    <xf numFmtId="165" fontId="0" fillId="0" borderId="0" xfId="0" applyNumberFormat="1" applyBorder="1" applyAlignment="1">
      <alignment horizontal="left"/>
    </xf>
    <xf numFmtId="165" fontId="0" fillId="0" borderId="11" xfId="0" applyNumberFormat="1" applyBorder="1" applyAlignment="1">
      <alignment horizontal="left"/>
    </xf>
    <xf numFmtId="169" fontId="0" fillId="0" borderId="0" xfId="0" applyNumberFormat="1" applyBorder="1" applyAlignment="1">
      <alignment horizontal="right"/>
    </xf>
    <xf numFmtId="164" fontId="19" fillId="0" borderId="0" xfId="0" applyNumberFormat="1" applyFont="1" applyBorder="1" applyAlignment="1">
      <alignment horizontal="left"/>
    </xf>
    <xf numFmtId="0" fontId="0" fillId="0" borderId="0" xfId="0" applyFill="1" applyBorder="1" applyAlignment="1">
      <alignment horizontal="left"/>
    </xf>
    <xf numFmtId="165" fontId="0" fillId="0" borderId="0" xfId="0" applyNumberFormat="1" applyFill="1" applyBorder="1" applyAlignment="1">
      <alignment horizontal="left"/>
    </xf>
    <xf numFmtId="165" fontId="16" fillId="0" borderId="0" xfId="0" applyNumberFormat="1" applyFont="1" applyFill="1" applyBorder="1" applyAlignment="1">
      <alignment horizontal="left"/>
    </xf>
    <xf numFmtId="164" fontId="16" fillId="0" borderId="0" xfId="0" applyNumberFormat="1" applyFont="1" applyFill="1" applyBorder="1" applyAlignment="1">
      <alignment horizontal="left"/>
    </xf>
    <xf numFmtId="0" fontId="0" fillId="0" borderId="0" xfId="0" applyBorder="1" applyAlignment="1">
      <alignment horizontal="left"/>
    </xf>
    <xf numFmtId="164" fontId="0" fillId="0" borderId="0" xfId="0" applyNumberFormat="1" applyFill="1" applyBorder="1" applyAlignment="1">
      <alignment horizontal="left"/>
    </xf>
    <xf numFmtId="0" fontId="0" fillId="0" borderId="0" xfId="0"/>
    <xf numFmtId="0" fontId="0" fillId="33" borderId="0" xfId="0" applyFill="1"/>
    <xf numFmtId="0" fontId="0" fillId="0" borderId="0" xfId="0" applyBorder="1"/>
    <xf numFmtId="0" fontId="0" fillId="0" borderId="0" xfId="0" applyFill="1" applyBorder="1"/>
    <xf numFmtId="0" fontId="0" fillId="0" borderId="11" xfId="0" applyBorder="1"/>
    <xf numFmtId="0" fontId="0" fillId="33" borderId="0" xfId="0" applyFill="1" applyBorder="1"/>
    <xf numFmtId="168" fontId="0" fillId="0" borderId="0" xfId="0" applyNumberFormat="1" applyFont="1" applyFill="1" applyBorder="1" applyAlignment="1">
      <alignment horizontal="right"/>
    </xf>
    <xf numFmtId="165" fontId="0" fillId="0" borderId="0" xfId="0" applyNumberFormat="1" applyFont="1" applyFill="1" applyBorder="1" applyAlignment="1">
      <alignment horizontal="left"/>
    </xf>
    <xf numFmtId="169" fontId="0" fillId="0" borderId="0" xfId="0" applyNumberFormat="1" applyFont="1" applyFill="1" applyBorder="1" applyAlignment="1">
      <alignment horizontal="right"/>
    </xf>
    <xf numFmtId="169" fontId="16" fillId="0" borderId="0" xfId="0" applyNumberFormat="1" applyFont="1" applyFill="1" applyBorder="1" applyAlignment="1">
      <alignment horizontal="right"/>
    </xf>
    <xf numFmtId="169" fontId="0" fillId="0" borderId="11" xfId="0" applyNumberFormat="1" applyBorder="1" applyAlignment="1">
      <alignment horizontal="right"/>
    </xf>
    <xf numFmtId="164" fontId="0" fillId="0" borderId="11" xfId="0" applyNumberFormat="1" applyFill="1" applyBorder="1" applyAlignment="1">
      <alignment horizontal="left"/>
    </xf>
    <xf numFmtId="164" fontId="16" fillId="0" borderId="11" xfId="0" applyNumberFormat="1" applyFont="1" applyFill="1" applyBorder="1" applyAlignment="1">
      <alignment horizontal="left"/>
    </xf>
    <xf numFmtId="169" fontId="0" fillId="0" borderId="11" xfId="0" applyNumberFormat="1" applyFont="1" applyFill="1" applyBorder="1" applyAlignment="1">
      <alignment horizontal="right"/>
    </xf>
    <xf numFmtId="165" fontId="0" fillId="0" borderId="11" xfId="0" applyNumberFormat="1" applyFont="1" applyFill="1" applyBorder="1" applyAlignment="1">
      <alignment horizontal="left"/>
    </xf>
    <xf numFmtId="164" fontId="16" fillId="0" borderId="13" xfId="0" applyNumberFormat="1" applyFont="1" applyFill="1" applyBorder="1" applyAlignment="1">
      <alignment horizontal="left"/>
    </xf>
    <xf numFmtId="164" fontId="16" fillId="0" borderId="18" xfId="0" applyNumberFormat="1" applyFont="1" applyFill="1" applyBorder="1" applyAlignment="1">
      <alignment horizontal="left"/>
    </xf>
    <xf numFmtId="0" fontId="24" fillId="0" borderId="0" xfId="0" applyFont="1"/>
    <xf numFmtId="0" fontId="0" fillId="0" borderId="13" xfId="0" applyBorder="1"/>
    <xf numFmtId="0" fontId="0" fillId="0" borderId="0" xfId="0"/>
    <xf numFmtId="0" fontId="26" fillId="0" borderId="0" xfId="42" applyNumberFormat="1" applyFont="1" applyBorder="1" applyAlignment="1">
      <alignment horizontal="right" vertical="center"/>
    </xf>
    <xf numFmtId="0" fontId="0" fillId="33" borderId="11" xfId="0" applyFill="1" applyBorder="1"/>
    <xf numFmtId="0" fontId="26" fillId="0" borderId="13" xfId="42" applyNumberFormat="1" applyFont="1" applyBorder="1" applyAlignment="1">
      <alignment horizontal="right" vertical="center"/>
    </xf>
    <xf numFmtId="0" fontId="0" fillId="0" borderId="18" xfId="0" applyBorder="1"/>
    <xf numFmtId="0" fontId="0" fillId="0" borderId="0" xfId="0" applyBorder="1" applyAlignment="1">
      <alignment horizontal="left" textRotation="90" wrapText="1"/>
    </xf>
    <xf numFmtId="0" fontId="0" fillId="35" borderId="0" xfId="0" applyFill="1" applyBorder="1" applyAlignment="1">
      <alignment horizontal="left"/>
    </xf>
    <xf numFmtId="0" fontId="0" fillId="33" borderId="0" xfId="0" applyFill="1" applyBorder="1" applyAlignment="1">
      <alignment horizontal="left"/>
    </xf>
    <xf numFmtId="1" fontId="19" fillId="0" borderId="0" xfId="0" applyNumberFormat="1" applyFont="1" applyBorder="1" applyAlignment="1">
      <alignment horizontal="left"/>
    </xf>
    <xf numFmtId="164" fontId="23" fillId="0" borderId="0" xfId="0" applyNumberFormat="1" applyFont="1" applyBorder="1" applyAlignment="1">
      <alignment horizontal="left"/>
    </xf>
    <xf numFmtId="0" fontId="19" fillId="0" borderId="0" xfId="0" applyFont="1" applyBorder="1"/>
    <xf numFmtId="17" fontId="19" fillId="0" borderId="0" xfId="0" applyNumberFormat="1" applyFont="1" applyBorder="1" applyAlignment="1">
      <alignment horizontal="left"/>
    </xf>
    <xf numFmtId="49" fontId="19" fillId="0" borderId="0" xfId="0" applyNumberFormat="1" applyFont="1" applyBorder="1"/>
    <xf numFmtId="1" fontId="19" fillId="33" borderId="0" xfId="0" applyNumberFormat="1" applyFont="1" applyFill="1" applyBorder="1" applyAlignment="1">
      <alignment horizontal="left"/>
    </xf>
    <xf numFmtId="49" fontId="19" fillId="0" borderId="0" xfId="0" applyNumberFormat="1" applyFont="1" applyBorder="1" applyAlignment="1">
      <alignment horizontal="left"/>
    </xf>
    <xf numFmtId="0" fontId="0" fillId="35" borderId="0" xfId="0" applyFill="1"/>
    <xf numFmtId="0" fontId="0" fillId="0" borderId="0" xfId="0"/>
    <xf numFmtId="0" fontId="0" fillId="0" borderId="0" xfId="0" applyFont="1"/>
    <xf numFmtId="0" fontId="0" fillId="0" borderId="0" xfId="0" applyFont="1" applyFill="1"/>
    <xf numFmtId="0" fontId="23" fillId="0" borderId="0" xfId="0" applyFont="1"/>
    <xf numFmtId="0" fontId="16" fillId="0" borderId="0" xfId="0" applyFont="1" applyAlignment="1">
      <alignment wrapText="1"/>
    </xf>
    <xf numFmtId="0" fontId="23" fillId="0" borderId="0" xfId="0" applyFont="1" applyFill="1"/>
    <xf numFmtId="0" fontId="23" fillId="0" borderId="0" xfId="0" applyFont="1" applyBorder="1" applyAlignment="1">
      <alignment horizontal="left" vertical="center" wrapText="1"/>
    </xf>
    <xf numFmtId="0" fontId="22" fillId="0" borderId="0" xfId="0" applyFont="1"/>
    <xf numFmtId="0" fontId="22" fillId="0" borderId="0" xfId="0" applyFont="1" applyAlignment="1">
      <alignment horizontal="left"/>
    </xf>
    <xf numFmtId="0" fontId="19" fillId="0" borderId="0" xfId="0" applyFont="1" applyAlignment="1">
      <alignment horizontal="left"/>
    </xf>
    <xf numFmtId="0" fontId="19" fillId="0" borderId="0" xfId="0" applyFont="1" applyFill="1" applyBorder="1" applyAlignment="1">
      <alignment horizontal="left"/>
    </xf>
    <xf numFmtId="171" fontId="19" fillId="0" borderId="0" xfId="0" applyNumberFormat="1" applyFont="1" applyAlignment="1">
      <alignment horizontal="left"/>
    </xf>
    <xf numFmtId="0" fontId="14" fillId="0" borderId="0" xfId="0" applyFont="1" applyFill="1" applyBorder="1" applyAlignment="1">
      <alignment horizontal="left"/>
    </xf>
    <xf numFmtId="0" fontId="16" fillId="0" borderId="0" xfId="0" applyFont="1" applyFill="1" applyAlignment="1">
      <alignment horizontal="left"/>
    </xf>
    <xf numFmtId="49" fontId="0" fillId="0" borderId="0" xfId="0" applyNumberFormat="1" applyAlignment="1">
      <alignment horizontal="left"/>
    </xf>
    <xf numFmtId="164" fontId="16" fillId="0" borderId="0" xfId="0" applyNumberFormat="1" applyFont="1" applyFill="1" applyAlignment="1">
      <alignment horizontal="left"/>
    </xf>
    <xf numFmtId="0" fontId="16" fillId="0" borderId="0" xfId="0" applyFont="1" applyFill="1"/>
    <xf numFmtId="0" fontId="16" fillId="0" borderId="0" xfId="0" applyFont="1" applyFill="1" applyBorder="1"/>
    <xf numFmtId="0" fontId="19" fillId="0" borderId="0" xfId="0" applyFont="1" applyFill="1" applyBorder="1"/>
    <xf numFmtId="164" fontId="16" fillId="0" borderId="0" xfId="0" applyNumberFormat="1" applyFont="1" applyFill="1"/>
    <xf numFmtId="164" fontId="0" fillId="0" borderId="0" xfId="0" applyNumberFormat="1" applyFill="1"/>
    <xf numFmtId="164" fontId="23" fillId="0" borderId="0" xfId="0" applyNumberFormat="1" applyFont="1" applyFill="1"/>
    <xf numFmtId="164" fontId="19" fillId="0" borderId="0" xfId="0" applyNumberFormat="1" applyFont="1" applyFill="1"/>
    <xf numFmtId="0" fontId="0" fillId="0" borderId="0" xfId="0" applyAlignment="1">
      <alignment horizontal="left"/>
    </xf>
    <xf numFmtId="0" fontId="0" fillId="36" borderId="0" xfId="0" applyFill="1" applyAlignment="1">
      <alignment horizontal="left"/>
    </xf>
    <xf numFmtId="1" fontId="0" fillId="0" borderId="10" xfId="0" applyNumberFormat="1" applyFont="1" applyBorder="1" applyAlignment="1">
      <alignment horizontal="right"/>
    </xf>
    <xf numFmtId="1" fontId="0" fillId="0" borderId="0" xfId="0" applyNumberFormat="1" applyFont="1" applyBorder="1" applyAlignment="1">
      <alignment horizontal="right"/>
    </xf>
    <xf numFmtId="1" fontId="0" fillId="0" borderId="11" xfId="0" applyNumberFormat="1" applyFont="1" applyBorder="1" applyAlignment="1">
      <alignment horizontal="right"/>
    </xf>
    <xf numFmtId="1" fontId="0" fillId="0" borderId="13" xfId="0" applyNumberFormat="1" applyFont="1" applyBorder="1" applyAlignment="1">
      <alignment horizontal="right"/>
    </xf>
    <xf numFmtId="1" fontId="0" fillId="0" borderId="18" xfId="0" applyNumberFormat="1" applyFont="1" applyBorder="1" applyAlignment="1">
      <alignment horizontal="right"/>
    </xf>
    <xf numFmtId="1" fontId="0" fillId="33" borderId="10" xfId="0" applyNumberFormat="1" applyFont="1" applyFill="1" applyBorder="1" applyAlignment="1">
      <alignment horizontal="right"/>
    </xf>
    <xf numFmtId="1" fontId="0" fillId="33" borderId="0" xfId="0" applyNumberFormat="1" applyFont="1" applyFill="1" applyBorder="1" applyAlignment="1">
      <alignment horizontal="right"/>
    </xf>
    <xf numFmtId="1" fontId="0" fillId="33" borderId="17" xfId="0" applyNumberFormat="1" applyFont="1" applyFill="1" applyBorder="1" applyAlignment="1">
      <alignment horizontal="right"/>
    </xf>
    <xf numFmtId="1" fontId="0" fillId="33" borderId="13" xfId="0" applyNumberFormat="1" applyFont="1" applyFill="1" applyBorder="1" applyAlignment="1">
      <alignment horizontal="right"/>
    </xf>
    <xf numFmtId="1" fontId="0" fillId="33" borderId="11" xfId="0" applyNumberFormat="1" applyFont="1" applyFill="1" applyBorder="1" applyAlignment="1">
      <alignment horizontal="right"/>
    </xf>
    <xf numFmtId="164" fontId="16" fillId="0" borderId="0" xfId="0" applyNumberFormat="1" applyFont="1" applyFill="1" applyBorder="1" applyAlignment="1">
      <alignment horizontal="center"/>
    </xf>
    <xf numFmtId="168" fontId="0" fillId="0" borderId="0" xfId="0" applyNumberFormat="1" applyFill="1" applyBorder="1" applyAlignment="1">
      <alignment horizontal="right"/>
    </xf>
    <xf numFmtId="168" fontId="16" fillId="0" borderId="0" xfId="0" applyNumberFormat="1" applyFont="1" applyFill="1" applyBorder="1" applyAlignment="1">
      <alignment horizontal="left"/>
    </xf>
    <xf numFmtId="168" fontId="0" fillId="0" borderId="0" xfId="0" applyNumberFormat="1" applyFill="1" applyBorder="1" applyAlignment="1">
      <alignment horizontal="left"/>
    </xf>
    <xf numFmtId="165" fontId="0" fillId="0" borderId="15" xfId="0" applyNumberFormat="1" applyFill="1" applyBorder="1" applyAlignment="1">
      <alignment horizontal="left"/>
    </xf>
    <xf numFmtId="165" fontId="0" fillId="33" borderId="0" xfId="0" applyNumberFormat="1" applyFont="1" applyFill="1" applyBorder="1" applyAlignment="1">
      <alignment horizontal="left"/>
    </xf>
    <xf numFmtId="0" fontId="0" fillId="0" borderId="0" xfId="0" applyFill="1"/>
    <xf numFmtId="0" fontId="19" fillId="33" borderId="0" xfId="0" applyFont="1" applyFill="1" applyBorder="1" applyAlignment="1">
      <alignment horizontal="left"/>
    </xf>
    <xf numFmtId="165" fontId="0" fillId="0" borderId="0" xfId="0" applyNumberFormat="1" applyFill="1" applyAlignment="1">
      <alignment horizontal="left"/>
    </xf>
    <xf numFmtId="169" fontId="0" fillId="0" borderId="0" xfId="0" applyNumberFormat="1" applyAlignment="1">
      <alignment horizontal="right"/>
    </xf>
    <xf numFmtId="167" fontId="16" fillId="0" borderId="0" xfId="0" applyNumberFormat="1" applyFont="1" applyFill="1"/>
    <xf numFmtId="168" fontId="0" fillId="0" borderId="0" xfId="0" applyNumberFormat="1" applyFill="1" applyAlignment="1"/>
    <xf numFmtId="167" fontId="23" fillId="0" borderId="13" xfId="0" applyNumberFormat="1" applyFont="1" applyFill="1" applyBorder="1" applyAlignment="1">
      <alignment horizontal="center"/>
    </xf>
    <xf numFmtId="169" fontId="19" fillId="0" borderId="0" xfId="0" applyNumberFormat="1" applyFont="1" applyFill="1" applyBorder="1" applyAlignment="1"/>
    <xf numFmtId="165" fontId="19" fillId="0" borderId="0" xfId="0" applyNumberFormat="1" applyFont="1" applyFill="1" applyBorder="1" applyAlignment="1">
      <alignment horizontal="left"/>
    </xf>
    <xf numFmtId="164" fontId="23" fillId="0" borderId="13" xfId="0" applyNumberFormat="1" applyFont="1" applyFill="1" applyBorder="1" applyAlignment="1">
      <alignment horizontal="center"/>
    </xf>
    <xf numFmtId="168" fontId="0" fillId="0" borderId="0" xfId="0" applyNumberFormat="1" applyFill="1" applyAlignment="1">
      <alignment horizontal="right"/>
    </xf>
    <xf numFmtId="164" fontId="0" fillId="0" borderId="0" xfId="0" applyNumberFormat="1" applyFill="1" applyAlignment="1">
      <alignment horizontal="left"/>
    </xf>
    <xf numFmtId="168" fontId="0" fillId="0" borderId="0" xfId="0" applyNumberFormat="1" applyFill="1" applyAlignment="1">
      <alignment horizontal="left"/>
    </xf>
    <xf numFmtId="164" fontId="22" fillId="0" borderId="0" xfId="0" applyNumberFormat="1" applyFont="1"/>
    <xf numFmtId="164" fontId="16" fillId="0" borderId="16" xfId="0" applyNumberFormat="1" applyFont="1" applyFill="1" applyBorder="1"/>
    <xf numFmtId="164" fontId="16" fillId="0" borderId="20" xfId="0" applyNumberFormat="1" applyFont="1" applyBorder="1"/>
    <xf numFmtId="164" fontId="16" fillId="0" borderId="22" xfId="0" applyNumberFormat="1" applyFont="1" applyBorder="1"/>
    <xf numFmtId="164" fontId="16" fillId="0" borderId="20" xfId="0" applyNumberFormat="1" applyFont="1" applyBorder="1" applyAlignment="1">
      <alignment horizontal="center"/>
    </xf>
    <xf numFmtId="164" fontId="0" fillId="0" borderId="14" xfId="0" applyNumberFormat="1" applyBorder="1"/>
    <xf numFmtId="164" fontId="0" fillId="0" borderId="13" xfId="0" applyNumberFormat="1" applyBorder="1"/>
    <xf numFmtId="164" fontId="0" fillId="0" borderId="17" xfId="0" applyNumberFormat="1" applyBorder="1"/>
    <xf numFmtId="164" fontId="0" fillId="0" borderId="14" xfId="0" applyNumberFormat="1" applyFill="1" applyBorder="1"/>
    <xf numFmtId="164" fontId="0" fillId="0" borderId="13" xfId="0" applyNumberFormat="1" applyFill="1" applyBorder="1"/>
    <xf numFmtId="164" fontId="0" fillId="0" borderId="22" xfId="0" applyNumberFormat="1" applyFill="1" applyBorder="1"/>
    <xf numFmtId="164" fontId="0" fillId="0" borderId="18" xfId="0" applyNumberFormat="1" applyFill="1" applyBorder="1"/>
    <xf numFmtId="164" fontId="0" fillId="0" borderId="18" xfId="0" applyNumberFormat="1" applyBorder="1"/>
    <xf numFmtId="169" fontId="0" fillId="0" borderId="0" xfId="0" applyNumberFormat="1" applyFill="1" applyBorder="1" applyAlignment="1">
      <alignment horizontal="right"/>
    </xf>
    <xf numFmtId="164" fontId="0" fillId="0" borderId="0" xfId="0" applyNumberFormat="1" applyAlignment="1">
      <alignment horizontal="center"/>
    </xf>
    <xf numFmtId="172" fontId="0" fillId="0" borderId="23" xfId="0" applyNumberFormat="1" applyBorder="1" applyAlignment="1">
      <alignment horizontal="center"/>
    </xf>
    <xf numFmtId="172" fontId="0" fillId="0" borderId="14" xfId="0" applyNumberFormat="1" applyBorder="1" applyAlignment="1">
      <alignment horizontal="center"/>
    </xf>
    <xf numFmtId="172" fontId="0" fillId="0" borderId="14" xfId="0" applyNumberFormat="1" applyFill="1" applyBorder="1" applyAlignment="1">
      <alignment horizontal="center"/>
    </xf>
    <xf numFmtId="172" fontId="0" fillId="0" borderId="22" xfId="0" applyNumberFormat="1" applyBorder="1" applyAlignment="1">
      <alignment horizontal="center"/>
    </xf>
    <xf numFmtId="172" fontId="0" fillId="0" borderId="0" xfId="0" applyNumberFormat="1" applyAlignment="1">
      <alignment horizontal="center"/>
    </xf>
    <xf numFmtId="164" fontId="0" fillId="34" borderId="0" xfId="0" applyNumberFormat="1" applyFill="1" applyAlignment="1">
      <alignment horizontal="left"/>
    </xf>
    <xf numFmtId="169" fontId="0" fillId="0" borderId="0" xfId="0" applyNumberFormat="1" applyFont="1" applyFill="1" applyBorder="1" applyAlignment="1"/>
    <xf numFmtId="169" fontId="0" fillId="0" borderId="11" xfId="0" applyNumberFormat="1" applyFont="1" applyFill="1" applyBorder="1" applyAlignment="1"/>
    <xf numFmtId="164" fontId="16" fillId="0" borderId="11" xfId="0" applyNumberFormat="1" applyFont="1" applyFill="1" applyBorder="1" applyAlignment="1">
      <alignment horizontal="center"/>
    </xf>
    <xf numFmtId="164" fontId="0" fillId="0" borderId="0" xfId="0" applyNumberFormat="1" applyFill="1" applyBorder="1" applyAlignment="1">
      <alignment horizontal="center"/>
    </xf>
    <xf numFmtId="164" fontId="16" fillId="33" borderId="0" xfId="0" applyNumberFormat="1" applyFont="1" applyFill="1" applyBorder="1" applyAlignment="1">
      <alignment horizontal="center"/>
    </xf>
    <xf numFmtId="0" fontId="24" fillId="0" borderId="0" xfId="0" applyFont="1" applyFill="1"/>
    <xf numFmtId="0" fontId="0" fillId="0" borderId="13" xfId="0" applyFill="1" applyBorder="1"/>
    <xf numFmtId="0" fontId="0" fillId="0" borderId="11" xfId="0" applyFill="1" applyBorder="1"/>
    <xf numFmtId="0" fontId="26" fillId="0" borderId="0" xfId="42" applyNumberFormat="1" applyFont="1" applyFill="1" applyBorder="1" applyAlignment="1">
      <alignment horizontal="right" vertical="center"/>
    </xf>
    <xf numFmtId="0" fontId="26" fillId="0" borderId="13" xfId="42" applyNumberFormat="1" applyFont="1" applyFill="1" applyBorder="1" applyAlignment="1">
      <alignment horizontal="right" vertical="center"/>
    </xf>
    <xf numFmtId="0" fontId="0" fillId="0" borderId="18" xfId="0" applyFill="1" applyBorder="1"/>
    <xf numFmtId="0" fontId="0" fillId="33" borderId="13" xfId="0" applyFill="1" applyBorder="1"/>
    <xf numFmtId="0" fontId="0" fillId="33" borderId="18" xfId="0" applyFill="1" applyBorder="1"/>
    <xf numFmtId="164" fontId="0" fillId="0" borderId="12" xfId="0" applyNumberFormat="1" applyFill="1" applyBorder="1" applyAlignment="1">
      <alignment horizontal="left"/>
    </xf>
    <xf numFmtId="0" fontId="0" fillId="0" borderId="17" xfId="0" applyFill="1" applyBorder="1"/>
    <xf numFmtId="169" fontId="0" fillId="33" borderId="0" xfId="0" applyNumberFormat="1" applyFont="1" applyFill="1" applyBorder="1" applyAlignment="1"/>
    <xf numFmtId="164" fontId="16" fillId="0" borderId="16" xfId="0" applyNumberFormat="1" applyFont="1" applyBorder="1" applyAlignment="1">
      <alignment horizontal="center" wrapText="1"/>
    </xf>
    <xf numFmtId="0" fontId="19" fillId="0" borderId="0" xfId="0" applyFont="1" applyFill="1"/>
    <xf numFmtId="0" fontId="19" fillId="0" borderId="13" xfId="0" applyFont="1" applyFill="1" applyBorder="1"/>
    <xf numFmtId="164" fontId="0" fillId="0" borderId="0" xfId="0" applyNumberFormat="1" applyFont="1" applyFill="1" applyAlignment="1">
      <alignment horizontal="left"/>
    </xf>
    <xf numFmtId="0" fontId="16" fillId="0" borderId="0" xfId="0" applyFont="1" applyFill="1" applyAlignment="1">
      <alignment horizontal="center"/>
    </xf>
    <xf numFmtId="0" fontId="16" fillId="0" borderId="0" xfId="0" applyFont="1" applyAlignment="1">
      <alignment horizontal="left"/>
    </xf>
    <xf numFmtId="0" fontId="14" fillId="0" borderId="0" xfId="0" applyFont="1" applyFill="1" applyBorder="1"/>
    <xf numFmtId="164" fontId="23" fillId="0" borderId="0" xfId="0" applyNumberFormat="1" applyFont="1" applyFill="1" applyBorder="1"/>
    <xf numFmtId="164" fontId="19" fillId="0" borderId="0" xfId="0" applyNumberFormat="1" applyFont="1" applyFill="1" applyBorder="1"/>
    <xf numFmtId="171" fontId="19" fillId="0" borderId="0" xfId="0" applyNumberFormat="1" applyFont="1" applyFill="1" applyAlignment="1">
      <alignment horizontal="left"/>
    </xf>
    <xf numFmtId="164" fontId="20" fillId="0" borderId="0" xfId="0" applyNumberFormat="1" applyFont="1" applyFill="1"/>
    <xf numFmtId="165" fontId="0" fillId="0" borderId="19" xfId="0" applyNumberFormat="1" applyFont="1" applyFill="1" applyBorder="1" applyAlignment="1">
      <alignment horizontal="left"/>
    </xf>
    <xf numFmtId="0" fontId="0" fillId="0" borderId="0" xfId="0" applyFont="1" applyFill="1" applyAlignment="1">
      <alignment horizontal="center"/>
    </xf>
    <xf numFmtId="0" fontId="20" fillId="0" borderId="0" xfId="0" applyFont="1" applyFill="1" applyAlignment="1">
      <alignment horizontal="center"/>
    </xf>
    <xf numFmtId="0" fontId="16" fillId="0" borderId="0" xfId="0" applyFont="1" applyFill="1" applyBorder="1" applyAlignment="1">
      <alignment horizontal="center"/>
    </xf>
    <xf numFmtId="0" fontId="0" fillId="0" borderId="10" xfId="0" applyFill="1" applyBorder="1"/>
    <xf numFmtId="0" fontId="19" fillId="0" borderId="10" xfId="0" applyFont="1" applyFill="1" applyBorder="1"/>
    <xf numFmtId="164" fontId="16" fillId="0" borderId="0" xfId="0" applyNumberFormat="1" applyFont="1" applyFill="1" applyBorder="1"/>
    <xf numFmtId="164" fontId="0" fillId="0" borderId="0" xfId="0" applyNumberFormat="1" applyFont="1" applyFill="1" applyBorder="1"/>
    <xf numFmtId="164" fontId="0" fillId="0" borderId="0" xfId="0" applyNumberFormat="1" applyFill="1" applyBorder="1"/>
    <xf numFmtId="164" fontId="14" fillId="0" borderId="0" xfId="0" applyNumberFormat="1" applyFont="1" applyFill="1"/>
    <xf numFmtId="164" fontId="27" fillId="0" borderId="0" xfId="0" applyNumberFormat="1" applyFont="1" applyFill="1"/>
    <xf numFmtId="0" fontId="22" fillId="0" borderId="0" xfId="0" applyFont="1" applyFill="1" applyAlignment="1">
      <alignment vertical="center"/>
    </xf>
    <xf numFmtId="0" fontId="21" fillId="0" borderId="0" xfId="0" applyFont="1" applyFill="1"/>
    <xf numFmtId="165" fontId="19" fillId="0" borderId="0" xfId="0" applyNumberFormat="1" applyFont="1" applyAlignment="1">
      <alignment horizontal="left"/>
    </xf>
    <xf numFmtId="172" fontId="19" fillId="0" borderId="0" xfId="0" applyNumberFormat="1" applyFont="1" applyAlignment="1">
      <alignment horizontal="center"/>
    </xf>
    <xf numFmtId="0" fontId="19" fillId="0" borderId="22" xfId="0" applyFont="1" applyFill="1" applyBorder="1"/>
    <xf numFmtId="167" fontId="23" fillId="0" borderId="0" xfId="0" applyNumberFormat="1" applyFont="1" applyFill="1"/>
    <xf numFmtId="168" fontId="19" fillId="0" borderId="0" xfId="0" applyNumberFormat="1" applyFont="1" applyFill="1" applyAlignment="1"/>
    <xf numFmtId="165" fontId="19" fillId="0" borderId="0" xfId="0" applyNumberFormat="1" applyFont="1" applyFill="1" applyAlignment="1">
      <alignment horizontal="left"/>
    </xf>
    <xf numFmtId="172" fontId="19" fillId="0" borderId="0" xfId="0" applyNumberFormat="1" applyFont="1" applyFill="1" applyAlignment="1">
      <alignment horizontal="center"/>
    </xf>
    <xf numFmtId="172" fontId="19" fillId="0" borderId="11" xfId="0" applyNumberFormat="1" applyFont="1" applyFill="1" applyBorder="1" applyAlignment="1">
      <alignment horizontal="center"/>
    </xf>
    <xf numFmtId="0" fontId="19" fillId="0" borderId="16" xfId="0" applyFont="1" applyFill="1" applyBorder="1"/>
    <xf numFmtId="172" fontId="23" fillId="0" borderId="12" xfId="0" applyNumberFormat="1" applyFont="1" applyFill="1" applyBorder="1" applyAlignment="1">
      <alignment horizontal="center"/>
    </xf>
    <xf numFmtId="172" fontId="23" fillId="0" borderId="13" xfId="0" applyNumberFormat="1" applyFont="1" applyFill="1" applyBorder="1" applyAlignment="1">
      <alignment horizontal="center"/>
    </xf>
    <xf numFmtId="0" fontId="23" fillId="0" borderId="22" xfId="0" applyFont="1" applyFill="1" applyBorder="1" applyAlignment="1">
      <alignment horizontal="left" vertical="center" wrapText="1"/>
    </xf>
    <xf numFmtId="167" fontId="23" fillId="0" borderId="18" xfId="0" applyNumberFormat="1" applyFont="1" applyFill="1" applyBorder="1" applyAlignment="1">
      <alignment horizontal="center" wrapText="1"/>
    </xf>
    <xf numFmtId="167" fontId="23" fillId="0" borderId="20" xfId="0" applyNumberFormat="1" applyFont="1" applyFill="1" applyBorder="1" applyAlignment="1">
      <alignment horizontal="center" wrapText="1"/>
    </xf>
    <xf numFmtId="172" fontId="23" fillId="0" borderId="16" xfId="0" applyNumberFormat="1" applyFont="1" applyFill="1" applyBorder="1" applyAlignment="1">
      <alignment horizontal="center" wrapText="1"/>
    </xf>
    <xf numFmtId="164" fontId="23" fillId="0" borderId="20" xfId="0" applyNumberFormat="1" applyFont="1" applyFill="1" applyBorder="1" applyAlignment="1">
      <alignment horizontal="center" wrapText="1"/>
    </xf>
    <xf numFmtId="167" fontId="23" fillId="0" borderId="18" xfId="0" applyNumberFormat="1" applyFont="1" applyFill="1" applyBorder="1" applyAlignment="1">
      <alignment horizontal="center"/>
    </xf>
    <xf numFmtId="169" fontId="19" fillId="0" borderId="11" xfId="0" applyNumberFormat="1" applyFont="1" applyFill="1" applyBorder="1" applyAlignment="1"/>
    <xf numFmtId="165" fontId="19" fillId="0" borderId="11" xfId="0" applyNumberFormat="1" applyFont="1" applyFill="1" applyBorder="1" applyAlignment="1">
      <alignment horizontal="left"/>
    </xf>
    <xf numFmtId="164" fontId="23" fillId="0" borderId="18" xfId="0" applyNumberFormat="1" applyFont="1" applyFill="1" applyBorder="1" applyAlignment="1">
      <alignment horizontal="center"/>
    </xf>
    <xf numFmtId="165" fontId="19" fillId="0" borderId="19" xfId="0" applyNumberFormat="1" applyFont="1" applyFill="1" applyBorder="1" applyAlignment="1">
      <alignment horizontal="left"/>
    </xf>
    <xf numFmtId="164" fontId="0" fillId="0" borderId="0" xfId="0" applyNumberFormat="1" applyFont="1" applyFill="1" applyBorder="1" applyAlignment="1">
      <alignment horizontal="left"/>
    </xf>
    <xf numFmtId="168" fontId="16" fillId="0" borderId="0" xfId="0" applyNumberFormat="1" applyFont="1" applyFill="1" applyBorder="1" applyAlignment="1">
      <alignment horizontal="right"/>
    </xf>
    <xf numFmtId="165" fontId="16" fillId="0" borderId="15" xfId="0" applyNumberFormat="1" applyFont="1" applyFill="1" applyBorder="1" applyAlignment="1">
      <alignment horizontal="left"/>
    </xf>
    <xf numFmtId="170" fontId="0" fillId="0" borderId="0" xfId="0" applyNumberFormat="1" applyFill="1" applyBorder="1" applyAlignment="1">
      <alignment horizontal="left"/>
    </xf>
    <xf numFmtId="165" fontId="0" fillId="0" borderId="11" xfId="0" applyNumberFormat="1" applyFill="1" applyBorder="1" applyAlignment="1">
      <alignment horizontal="left"/>
    </xf>
    <xf numFmtId="164" fontId="22" fillId="0" borderId="0" xfId="0" applyNumberFormat="1" applyFont="1" applyFill="1" applyBorder="1" applyAlignment="1">
      <alignment horizontal="left"/>
    </xf>
    <xf numFmtId="169" fontId="0" fillId="0" borderId="11" xfId="0" applyNumberFormat="1" applyFill="1" applyBorder="1" applyAlignment="1">
      <alignment horizontal="right"/>
    </xf>
    <xf numFmtId="168" fontId="0" fillId="0" borderId="11" xfId="0" applyNumberFormat="1" applyFont="1" applyFill="1" applyBorder="1" applyAlignment="1">
      <alignment horizontal="right"/>
    </xf>
    <xf numFmtId="164" fontId="19" fillId="0" borderId="0" xfId="0" applyNumberFormat="1" applyFont="1" applyFill="1" applyBorder="1" applyAlignment="1">
      <alignment horizontal="left"/>
    </xf>
    <xf numFmtId="164" fontId="23" fillId="0" borderId="0" xfId="0" applyNumberFormat="1" applyFont="1" applyFill="1" applyBorder="1" applyAlignment="1">
      <alignment horizontal="left"/>
    </xf>
    <xf numFmtId="169" fontId="19" fillId="0" borderId="0" xfId="0" applyNumberFormat="1" applyFont="1" applyFill="1" applyBorder="1" applyAlignment="1">
      <alignment horizontal="right"/>
    </xf>
    <xf numFmtId="168" fontId="19" fillId="0" borderId="0" xfId="0" applyNumberFormat="1" applyFont="1" applyFill="1" applyBorder="1" applyAlignment="1">
      <alignment horizontal="right"/>
    </xf>
    <xf numFmtId="0" fontId="16" fillId="0" borderId="0" xfId="0" applyFont="1" applyAlignment="1"/>
    <xf numFmtId="0" fontId="28" fillId="0" borderId="0" xfId="0" applyFont="1" applyAlignment="1">
      <alignment horizontal="left"/>
    </xf>
    <xf numFmtId="169" fontId="28" fillId="0" borderId="0" xfId="0" applyNumberFormat="1" applyFont="1" applyAlignment="1">
      <alignment horizontal="right"/>
    </xf>
    <xf numFmtId="165" fontId="28" fillId="0" borderId="0" xfId="0" applyNumberFormat="1" applyFont="1" applyAlignment="1">
      <alignment horizontal="left"/>
    </xf>
    <xf numFmtId="169" fontId="19" fillId="0" borderId="0" xfId="0" applyNumberFormat="1" applyFont="1" applyAlignment="1">
      <alignment horizontal="right"/>
    </xf>
    <xf numFmtId="0" fontId="23" fillId="0" borderId="0" xfId="0" applyFont="1" applyAlignment="1">
      <alignment horizontal="left" vertical="center" wrapText="1"/>
    </xf>
    <xf numFmtId="0" fontId="19" fillId="0" borderId="0" xfId="0" applyFont="1" applyFill="1" applyAlignment="1">
      <alignment horizontal="left"/>
    </xf>
    <xf numFmtId="169" fontId="19" fillId="0" borderId="0" xfId="0" applyNumberFormat="1" applyFont="1" applyFill="1" applyAlignment="1">
      <alignment horizontal="right"/>
    </xf>
    <xf numFmtId="0" fontId="23" fillId="0" borderId="0" xfId="0" applyFont="1" applyFill="1" applyAlignment="1"/>
    <xf numFmtId="169" fontId="23" fillId="0" borderId="0" xfId="0" applyNumberFormat="1" applyFont="1" applyFill="1" applyAlignment="1">
      <alignment horizontal="right"/>
    </xf>
    <xf numFmtId="165" fontId="23" fillId="0" borderId="0" xfId="0" applyNumberFormat="1" applyFont="1" applyFill="1" applyAlignment="1"/>
    <xf numFmtId="0" fontId="19" fillId="0" borderId="15" xfId="0" applyFont="1" applyFill="1" applyBorder="1" applyAlignment="1">
      <alignment horizontal="left"/>
    </xf>
    <xf numFmtId="164" fontId="16" fillId="34" borderId="0" xfId="0" applyNumberFormat="1" applyFont="1" applyFill="1" applyAlignment="1">
      <alignment horizontal="left"/>
    </xf>
    <xf numFmtId="0" fontId="0" fillId="0" borderId="0" xfId="0" applyFont="1" applyAlignment="1">
      <alignment horizontal="left"/>
    </xf>
    <xf numFmtId="0" fontId="0" fillId="34" borderId="0" xfId="0" applyFont="1" applyFill="1" applyAlignment="1">
      <alignment horizontal="left"/>
    </xf>
    <xf numFmtId="164" fontId="16" fillId="0" borderId="0" xfId="0" applyNumberFormat="1" applyFont="1" applyFill="1" applyBorder="1" applyAlignment="1">
      <alignment horizontal="center"/>
    </xf>
    <xf numFmtId="164" fontId="0" fillId="0" borderId="0" xfId="0" applyNumberFormat="1" applyFill="1" applyBorder="1" applyAlignment="1">
      <alignment horizontal="center"/>
    </xf>
    <xf numFmtId="164" fontId="23" fillId="0" borderId="0" xfId="0" applyNumberFormat="1" applyFont="1" applyFill="1" applyAlignment="1">
      <alignment horizontal="center"/>
    </xf>
    <xf numFmtId="164" fontId="23" fillId="0" borderId="0" xfId="0" applyNumberFormat="1" applyFont="1" applyFill="1" applyBorder="1" applyAlignment="1">
      <alignment horizontal="center"/>
    </xf>
    <xf numFmtId="0" fontId="23" fillId="0" borderId="0" xfId="0" applyFont="1" applyAlignment="1">
      <alignment horizontal="center" vertical="center" wrapText="1"/>
    </xf>
    <xf numFmtId="164" fontId="23" fillId="0" borderId="0" xfId="0" applyNumberFormat="1" applyFont="1" applyAlignment="1">
      <alignment horizontal="center"/>
    </xf>
    <xf numFmtId="172" fontId="23" fillId="0" borderId="0" xfId="0" applyNumberFormat="1" applyFont="1" applyAlignment="1">
      <alignment horizontal="center"/>
    </xf>
    <xf numFmtId="172" fontId="16" fillId="0" borderId="0" xfId="0" applyNumberFormat="1" applyFont="1" applyAlignment="1">
      <alignment horizontal="center"/>
    </xf>
    <xf numFmtId="0" fontId="23" fillId="0" borderId="0" xfId="0" applyFont="1" applyFill="1" applyAlignment="1">
      <alignment horizontal="center" vertical="center" wrapText="1"/>
    </xf>
    <xf numFmtId="0" fontId="0" fillId="0" borderId="0" xfId="0" applyAlignment="1">
      <alignment horizontal="center"/>
    </xf>
    <xf numFmtId="0" fontId="16" fillId="0" borderId="0" xfId="0" applyFont="1" applyAlignment="1">
      <alignment horizontal="center" vertical="top" wrapText="1"/>
    </xf>
    <xf numFmtId="172" fontId="16" fillId="0" borderId="0" xfId="43" applyNumberFormat="1" applyFont="1" applyAlignment="1">
      <alignment horizontal="center"/>
    </xf>
    <xf numFmtId="0" fontId="16" fillId="0" borderId="0" xfId="0" applyFont="1" applyAlignment="1">
      <alignment horizontal="center"/>
    </xf>
    <xf numFmtId="172" fontId="23" fillId="0" borderId="14" xfId="0" applyNumberFormat="1" applyFont="1" applyFill="1" applyBorder="1" applyAlignment="1">
      <alignment horizontal="center"/>
    </xf>
    <xf numFmtId="172" fontId="23" fillId="0" borderId="22" xfId="0" applyNumberFormat="1" applyFont="1" applyFill="1" applyBorder="1" applyAlignment="1">
      <alignment horizontal="center"/>
    </xf>
    <xf numFmtId="172" fontId="23" fillId="0" borderId="18" xfId="0" applyNumberFormat="1" applyFont="1" applyFill="1" applyBorder="1" applyAlignment="1">
      <alignment horizontal="center"/>
    </xf>
    <xf numFmtId="168" fontId="0" fillId="0" borderId="0" xfId="0" applyNumberFormat="1" applyFill="1" applyBorder="1" applyAlignment="1"/>
    <xf numFmtId="0" fontId="23" fillId="0" borderId="0" xfId="0" applyFont="1" applyAlignment="1">
      <alignment horizontal="left"/>
    </xf>
    <xf numFmtId="0" fontId="0" fillId="0" borderId="0" xfId="0" applyAlignment="1">
      <alignment horizontal="left"/>
    </xf>
    <xf numFmtId="0" fontId="16" fillId="0" borderId="0" xfId="0" applyFont="1" applyAlignment="1">
      <alignment horizontal="center"/>
    </xf>
    <xf numFmtId="164" fontId="0" fillId="0" borderId="17" xfId="0" applyNumberFormat="1" applyBorder="1" applyAlignment="1">
      <alignment horizontal="left"/>
    </xf>
    <xf numFmtId="164" fontId="0" fillId="0" borderId="10" xfId="0" applyNumberFormat="1" applyFont="1" applyBorder="1" applyAlignment="1">
      <alignment horizontal="left"/>
    </xf>
    <xf numFmtId="168" fontId="0" fillId="34" borderId="10" xfId="0" applyNumberFormat="1" applyFill="1" applyBorder="1" applyAlignment="1">
      <alignment horizontal="left"/>
    </xf>
    <xf numFmtId="165" fontId="0" fillId="34" borderId="10" xfId="0" applyNumberFormat="1" applyFill="1" applyBorder="1" applyAlignment="1">
      <alignment horizontal="left"/>
    </xf>
    <xf numFmtId="168" fontId="0" fillId="34" borderId="10" xfId="0" applyNumberFormat="1" applyFill="1" applyBorder="1" applyAlignment="1">
      <alignment horizontal="right"/>
    </xf>
    <xf numFmtId="165" fontId="0" fillId="34" borderId="24" xfId="0" applyNumberFormat="1" applyFill="1" applyBorder="1" applyAlignment="1">
      <alignment horizontal="left"/>
    </xf>
    <xf numFmtId="164" fontId="0" fillId="0" borderId="10" xfId="0" applyNumberFormat="1" applyBorder="1" applyAlignment="1">
      <alignment horizontal="left"/>
    </xf>
    <xf numFmtId="164" fontId="0" fillId="0" borderId="13" xfId="0" applyNumberFormat="1" applyBorder="1" applyAlignment="1">
      <alignment horizontal="left"/>
    </xf>
    <xf numFmtId="164" fontId="0" fillId="0" borderId="0" xfId="0" applyNumberFormat="1" applyFont="1" applyBorder="1" applyAlignment="1">
      <alignment horizontal="left"/>
    </xf>
    <xf numFmtId="168" fontId="0" fillId="34" borderId="0" xfId="0" applyNumberFormat="1" applyFill="1" applyBorder="1" applyAlignment="1">
      <alignment horizontal="left"/>
    </xf>
    <xf numFmtId="165" fontId="0" fillId="34" borderId="0" xfId="0" applyNumberFormat="1" applyFill="1" applyBorder="1" applyAlignment="1">
      <alignment horizontal="left"/>
    </xf>
    <xf numFmtId="168" fontId="0" fillId="34" borderId="0" xfId="0" applyNumberFormat="1" applyFill="1" applyBorder="1" applyAlignment="1">
      <alignment horizontal="right"/>
    </xf>
    <xf numFmtId="165" fontId="0" fillId="34" borderId="15" xfId="0" applyNumberFormat="1" applyFill="1" applyBorder="1" applyAlignment="1">
      <alignment horizontal="left"/>
    </xf>
    <xf numFmtId="164" fontId="16" fillId="0" borderId="13" xfId="0" applyNumberFormat="1" applyFont="1" applyBorder="1" applyAlignment="1">
      <alignment horizontal="left"/>
    </xf>
    <xf numFmtId="164" fontId="0" fillId="34" borderId="0" xfId="0" applyNumberFormat="1" applyFont="1" applyFill="1" applyBorder="1" applyAlignment="1">
      <alignment horizontal="left"/>
    </xf>
    <xf numFmtId="167" fontId="23" fillId="0" borderId="0" xfId="0" applyNumberFormat="1" applyFont="1" applyFill="1" applyAlignment="1">
      <alignment horizontal="center"/>
    </xf>
    <xf numFmtId="172" fontId="23" fillId="0" borderId="0" xfId="0" applyNumberFormat="1" applyFont="1" applyFill="1" applyAlignment="1">
      <alignment horizontal="center"/>
    </xf>
    <xf numFmtId="0" fontId="16" fillId="0" borderId="0" xfId="0" applyFont="1"/>
    <xf numFmtId="1" fontId="16" fillId="0" borderId="0" xfId="0" applyNumberFormat="1" applyFont="1" applyAlignment="1">
      <alignment wrapText="1"/>
    </xf>
    <xf numFmtId="172" fontId="16" fillId="0" borderId="0" xfId="0" applyNumberFormat="1" applyFont="1" applyAlignment="1">
      <alignment wrapText="1"/>
    </xf>
    <xf numFmtId="1" fontId="0" fillId="0" borderId="0" xfId="0" applyNumberFormat="1" applyFont="1"/>
    <xf numFmtId="172" fontId="0" fillId="0" borderId="0" xfId="0" applyNumberFormat="1" applyFont="1"/>
    <xf numFmtId="172" fontId="0" fillId="0" borderId="0" xfId="0" applyNumberFormat="1"/>
    <xf numFmtId="1" fontId="0" fillId="0" borderId="0" xfId="0" applyNumberFormat="1"/>
    <xf numFmtId="9" fontId="0" fillId="0" borderId="0" xfId="43" applyFont="1"/>
    <xf numFmtId="0" fontId="19" fillId="0" borderId="0" xfId="0" applyFont="1" applyFill="1" applyAlignment="1">
      <alignment horizontal="center" vertical="center" wrapText="1"/>
    </xf>
    <xf numFmtId="0" fontId="23" fillId="0" borderId="0" xfId="0" applyFont="1" applyFill="1" applyAlignment="1">
      <alignment horizontal="center" vertical="top" wrapText="1"/>
    </xf>
    <xf numFmtId="0" fontId="23" fillId="0" borderId="0" xfId="0" applyFont="1" applyAlignment="1">
      <alignment horizontal="left"/>
    </xf>
    <xf numFmtId="0" fontId="19" fillId="0" borderId="0" xfId="0" applyFont="1" applyAlignment="1">
      <alignment horizontal="center" vertical="center" wrapText="1"/>
    </xf>
    <xf numFmtId="0" fontId="23" fillId="0" borderId="0" xfId="0" applyFont="1" applyAlignment="1">
      <alignment horizontal="center" vertical="top" wrapText="1"/>
    </xf>
    <xf numFmtId="0" fontId="16" fillId="0" borderId="0" xfId="0" applyFont="1" applyFill="1" applyAlignment="1">
      <alignment horizontal="center"/>
    </xf>
    <xf numFmtId="0" fontId="23" fillId="0" borderId="11" xfId="0" applyFont="1" applyFill="1" applyBorder="1" applyAlignment="1">
      <alignment horizontal="center" wrapText="1"/>
    </xf>
    <xf numFmtId="164" fontId="23" fillId="0" borderId="12" xfId="0" applyNumberFormat="1" applyFont="1" applyFill="1" applyBorder="1" applyAlignment="1">
      <alignment horizontal="center"/>
    </xf>
    <xf numFmtId="167" fontId="23" fillId="0" borderId="20" xfId="0" applyNumberFormat="1" applyFont="1" applyFill="1" applyBorder="1" applyAlignment="1">
      <alignment horizontal="center"/>
    </xf>
    <xf numFmtId="167" fontId="23" fillId="0" borderId="12" xfId="0" applyNumberFormat="1" applyFont="1" applyFill="1" applyBorder="1" applyAlignment="1">
      <alignment horizontal="center"/>
    </xf>
    <xf numFmtId="166" fontId="23" fillId="0" borderId="11" xfId="0" applyNumberFormat="1" applyFont="1" applyFill="1" applyBorder="1" applyAlignment="1">
      <alignment horizontal="center" wrapText="1"/>
    </xf>
    <xf numFmtId="164" fontId="16" fillId="0" borderId="0" xfId="0" applyNumberFormat="1" applyFont="1" applyFill="1" applyBorder="1" applyAlignment="1">
      <alignment horizontal="center"/>
    </xf>
    <xf numFmtId="164" fontId="0" fillId="0" borderId="0" xfId="0" applyNumberFormat="1" applyFont="1" applyFill="1" applyBorder="1" applyAlignment="1">
      <alignment horizontal="center"/>
    </xf>
    <xf numFmtId="0" fontId="16" fillId="0" borderId="0" xfId="0" applyFont="1" applyAlignment="1">
      <alignment horizontal="center"/>
    </xf>
    <xf numFmtId="0" fontId="0" fillId="0" borderId="0" xfId="0" applyAlignment="1">
      <alignment horizontal="center"/>
    </xf>
    <xf numFmtId="164" fontId="16" fillId="0" borderId="15" xfId="0" applyNumberFormat="1" applyFont="1" applyFill="1" applyBorder="1" applyAlignment="1">
      <alignment horizontal="center"/>
    </xf>
    <xf numFmtId="164" fontId="0" fillId="0" borderId="0" xfId="0" applyNumberFormat="1" applyFill="1" applyBorder="1" applyAlignment="1">
      <alignment horizontal="center"/>
    </xf>
    <xf numFmtId="168" fontId="0" fillId="0" borderId="0" xfId="0" applyNumberFormat="1" applyFill="1" applyBorder="1" applyAlignment="1">
      <alignment horizontal="center"/>
    </xf>
    <xf numFmtId="168" fontId="0" fillId="0" borderId="15" xfId="0" applyNumberFormat="1" applyFill="1" applyBorder="1" applyAlignment="1">
      <alignment horizontal="center"/>
    </xf>
    <xf numFmtId="164" fontId="0" fillId="0" borderId="15" xfId="0" applyNumberFormat="1" applyFill="1" applyBorder="1" applyAlignment="1">
      <alignment horizontal="center"/>
    </xf>
    <xf numFmtId="164" fontId="16" fillId="0" borderId="13" xfId="0" applyNumberFormat="1" applyFont="1" applyFill="1" applyBorder="1" applyAlignment="1">
      <alignment horizontal="center"/>
    </xf>
    <xf numFmtId="164" fontId="0" fillId="34" borderId="0" xfId="0" applyNumberFormat="1" applyFill="1" applyBorder="1" applyAlignment="1">
      <alignment horizontal="center"/>
    </xf>
    <xf numFmtId="164" fontId="0" fillId="34" borderId="15" xfId="0" applyNumberFormat="1" applyFill="1" applyBorder="1" applyAlignment="1">
      <alignment horizontal="center"/>
    </xf>
    <xf numFmtId="0" fontId="0" fillId="0" borderId="0" xfId="0" applyAlignment="1">
      <alignment horizontal="left"/>
    </xf>
    <xf numFmtId="164" fontId="16" fillId="0" borderId="12" xfId="0" applyNumberFormat="1" applyFont="1" applyBorder="1" applyAlignment="1">
      <alignment horizontal="center"/>
    </xf>
    <xf numFmtId="164" fontId="16" fillId="0" borderId="21" xfId="0" applyNumberFormat="1" applyFont="1" applyBorder="1" applyAlignment="1">
      <alignment horizontal="center"/>
    </xf>
    <xf numFmtId="164" fontId="16" fillId="0" borderId="12" xfId="0" applyNumberFormat="1" applyFont="1" applyBorder="1" applyAlignment="1">
      <alignment horizontal="left"/>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rmal_Sheet1" xfId="42"/>
    <cellStyle name="Notitie" xfId="15" builtinId="10" customBuiltin="1"/>
    <cellStyle name="Ongeldig" xfId="7" builtinId="27" customBuiltin="1"/>
    <cellStyle name="Procent" xfId="43" builtinId="5"/>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1'!$C$5</c:f>
              <c:strCache>
                <c:ptCount val="1"/>
                <c:pt idx="0">
                  <c:v>low</c:v>
                </c:pt>
              </c:strCache>
            </c:strRef>
          </c:tx>
          <c:invertIfNegative val="0"/>
          <c:errBars>
            <c:errBarType val="both"/>
            <c:errValType val="cust"/>
            <c:noEndCap val="0"/>
            <c:plus>
              <c:numRef>
                <c:f>'Figure 1'!$G$6:$G$25</c:f>
                <c:numCache>
                  <c:formatCode>General</c:formatCode>
                  <c:ptCount val="20"/>
                  <c:pt idx="0">
                    <c:v>5.8899999999999864</c:v>
                  </c:pt>
                  <c:pt idx="1">
                    <c:v>2.4299999999999997</c:v>
                  </c:pt>
                  <c:pt idx="2">
                    <c:v>6.8300000000000054</c:v>
                  </c:pt>
                  <c:pt idx="3">
                    <c:v>4.1200000000000045</c:v>
                  </c:pt>
                  <c:pt idx="4">
                    <c:v>10.440000000000005</c:v>
                  </c:pt>
                  <c:pt idx="5">
                    <c:v>6.5600000000000023</c:v>
                  </c:pt>
                  <c:pt idx="6">
                    <c:v>2.2500000000000036</c:v>
                  </c:pt>
                  <c:pt idx="7">
                    <c:v>12.055810000000008</c:v>
                  </c:pt>
                  <c:pt idx="8">
                    <c:v>5.3600000000000065</c:v>
                  </c:pt>
                  <c:pt idx="9">
                    <c:v>6.2199999999999989</c:v>
                  </c:pt>
                  <c:pt idx="10">
                    <c:v>2.5099999999999998</c:v>
                  </c:pt>
                  <c:pt idx="11">
                    <c:v>1.5199999999999996</c:v>
                  </c:pt>
                  <c:pt idx="12">
                    <c:v>1.6600000000000001</c:v>
                  </c:pt>
                  <c:pt idx="13">
                    <c:v>2.8</c:v>
                  </c:pt>
                  <c:pt idx="14">
                    <c:v>8.4300000000000068</c:v>
                  </c:pt>
                  <c:pt idx="15">
                    <c:v>4.039999999999992</c:v>
                  </c:pt>
                  <c:pt idx="16">
                    <c:v>1.509999999999998</c:v>
                  </c:pt>
                  <c:pt idx="17">
                    <c:v>1.25</c:v>
                  </c:pt>
                  <c:pt idx="18">
                    <c:v>16.439999999999998</c:v>
                  </c:pt>
                  <c:pt idx="19">
                    <c:v>15.599999999999994</c:v>
                  </c:pt>
                </c:numCache>
              </c:numRef>
            </c:plus>
            <c:minus>
              <c:numRef>
                <c:f>'Figure 1'!$F$6:$F$25</c:f>
                <c:numCache>
                  <c:formatCode>General</c:formatCode>
                  <c:ptCount val="20"/>
                  <c:pt idx="0">
                    <c:v>5.2900000000000205</c:v>
                  </c:pt>
                  <c:pt idx="1">
                    <c:v>2.5</c:v>
                  </c:pt>
                  <c:pt idx="2">
                    <c:v>5.4899999999999949</c:v>
                  </c:pt>
                  <c:pt idx="3">
                    <c:v>4.3699999999999903</c:v>
                  </c:pt>
                  <c:pt idx="4">
                    <c:v>10.210000000000001</c:v>
                  </c:pt>
                  <c:pt idx="5">
                    <c:v>6.4199999999999982</c:v>
                  </c:pt>
                  <c:pt idx="6">
                    <c:v>2.1899999999999977</c:v>
                  </c:pt>
                  <c:pt idx="7">
                    <c:v>12.07009</c:v>
                  </c:pt>
                  <c:pt idx="8">
                    <c:v>4.8599999999999994</c:v>
                  </c:pt>
                  <c:pt idx="9">
                    <c:v>5.5600000000000023</c:v>
                  </c:pt>
                  <c:pt idx="10">
                    <c:v>2.2300000000000004</c:v>
                  </c:pt>
                  <c:pt idx="11">
                    <c:v>1.4600000000000009</c:v>
                  </c:pt>
                  <c:pt idx="12">
                    <c:v>1.54</c:v>
                  </c:pt>
                  <c:pt idx="13">
                    <c:v>2.1100000000000003</c:v>
                  </c:pt>
                  <c:pt idx="14">
                    <c:v>8.0099999999999909</c:v>
                  </c:pt>
                  <c:pt idx="15">
                    <c:v>3.6200000000000045</c:v>
                  </c:pt>
                  <c:pt idx="16">
                    <c:v>1.3699999999999974</c:v>
                  </c:pt>
                  <c:pt idx="17">
                    <c:v>1.2299999999999969</c:v>
                  </c:pt>
                  <c:pt idx="18">
                    <c:v>15.639999999999986</c:v>
                  </c:pt>
                  <c:pt idx="19">
                    <c:v>16.480000000000018</c:v>
                  </c:pt>
                </c:numCache>
              </c:numRef>
            </c:minus>
          </c:errBars>
          <c:cat>
            <c:strRef>
              <c:f>'Figure 1'!$A$6:$A$25</c:f>
              <c:strCache>
                <c:ptCount val="20"/>
                <c:pt idx="0">
                  <c:v>Finland</c:v>
                </c:pt>
                <c:pt idx="1">
                  <c:v>Sweden</c:v>
                </c:pt>
                <c:pt idx="2">
                  <c:v>Norway </c:v>
                </c:pt>
                <c:pt idx="3">
                  <c:v>Denmark</c:v>
                </c:pt>
                <c:pt idx="4">
                  <c:v>Scotland</c:v>
                </c:pt>
                <c:pt idx="5">
                  <c:v>England &amp; Wales</c:v>
                </c:pt>
                <c:pt idx="6">
                  <c:v>Belgium</c:v>
                </c:pt>
                <c:pt idx="7">
                  <c:v>France</c:v>
                </c:pt>
                <c:pt idx="8">
                  <c:v>Switzerland</c:v>
                </c:pt>
                <c:pt idx="9">
                  <c:v>Austria</c:v>
                </c:pt>
                <c:pt idx="10">
                  <c:v>Barcelona</c:v>
                </c:pt>
                <c:pt idx="11">
                  <c:v>Basque Country</c:v>
                </c:pt>
                <c:pt idx="12">
                  <c:v>Madrid</c:v>
                </c:pt>
                <c:pt idx="13">
                  <c:v>Turin</c:v>
                </c:pt>
                <c:pt idx="14">
                  <c:v>Slovenia</c:v>
                </c:pt>
                <c:pt idx="15">
                  <c:v>Hungary</c:v>
                </c:pt>
                <c:pt idx="16">
                  <c:v>Czech Republic</c:v>
                </c:pt>
                <c:pt idx="17">
                  <c:v>Poland</c:v>
                </c:pt>
                <c:pt idx="18">
                  <c:v>Lithuania</c:v>
                </c:pt>
                <c:pt idx="19">
                  <c:v>Estonia</c:v>
                </c:pt>
              </c:strCache>
            </c:strRef>
          </c:cat>
          <c:val>
            <c:numRef>
              <c:f>'Figure 1'!$C$6:$C$25</c:f>
              <c:numCache>
                <c:formatCode>#,#00</c:formatCode>
                <c:ptCount val="20"/>
                <c:pt idx="0">
                  <c:v>144.61000000000001</c:v>
                </c:pt>
                <c:pt idx="1">
                  <c:v>35.36</c:v>
                </c:pt>
                <c:pt idx="2">
                  <c:v>47.16</c:v>
                </c:pt>
                <c:pt idx="3">
                  <c:v>106.71</c:v>
                </c:pt>
                <c:pt idx="4">
                  <c:v>47.12</c:v>
                </c:pt>
                <c:pt idx="5">
                  <c:v>26.04</c:v>
                </c:pt>
                <c:pt idx="6">
                  <c:v>31.95</c:v>
                </c:pt>
                <c:pt idx="7">
                  <c:v>57.466189999999997</c:v>
                </c:pt>
                <c:pt idx="8">
                  <c:v>41.73</c:v>
                </c:pt>
                <c:pt idx="9">
                  <c:v>37.42</c:v>
                </c:pt>
                <c:pt idx="10">
                  <c:v>11.17</c:v>
                </c:pt>
                <c:pt idx="11">
                  <c:v>9.91</c:v>
                </c:pt>
                <c:pt idx="12">
                  <c:v>7.92</c:v>
                </c:pt>
                <c:pt idx="13">
                  <c:v>4.95</c:v>
                </c:pt>
                <c:pt idx="14">
                  <c:v>133.91999999999999</c:v>
                </c:pt>
                <c:pt idx="15">
                  <c:v>251.08</c:v>
                </c:pt>
                <c:pt idx="16">
                  <c:v>45.39</c:v>
                </c:pt>
                <c:pt idx="17">
                  <c:v>53.29</c:v>
                </c:pt>
                <c:pt idx="18">
                  <c:v>205.73</c:v>
                </c:pt>
                <c:pt idx="19">
                  <c:v>210.86</c:v>
                </c:pt>
              </c:numCache>
            </c:numRef>
          </c:val>
        </c:ser>
        <c:ser>
          <c:idx val="1"/>
          <c:order val="1"/>
          <c:tx>
            <c:strRef>
              <c:f>'Figure 1'!$H$5</c:f>
              <c:strCache>
                <c:ptCount val="1"/>
                <c:pt idx="0">
                  <c:v>mid</c:v>
                </c:pt>
              </c:strCache>
            </c:strRef>
          </c:tx>
          <c:invertIfNegative val="0"/>
          <c:errBars>
            <c:errBarType val="both"/>
            <c:errValType val="cust"/>
            <c:noEndCap val="0"/>
            <c:plus>
              <c:numRef>
                <c:f>'Figure 1'!$L$6:$L$25</c:f>
                <c:numCache>
                  <c:formatCode>General</c:formatCode>
                  <c:ptCount val="20"/>
                  <c:pt idx="0">
                    <c:v>4</c:v>
                  </c:pt>
                  <c:pt idx="1">
                    <c:v>1.6500000000000021</c:v>
                  </c:pt>
                  <c:pt idx="2">
                    <c:v>3.0300000000000011</c:v>
                  </c:pt>
                  <c:pt idx="3">
                    <c:v>2.8499999999999943</c:v>
                  </c:pt>
                  <c:pt idx="4">
                    <c:v>18.839999999999996</c:v>
                  </c:pt>
                  <c:pt idx="5">
                    <c:v>8.18</c:v>
                  </c:pt>
                  <c:pt idx="6">
                    <c:v>2.9299999999999997</c:v>
                  </c:pt>
                  <c:pt idx="7">
                    <c:v>8.6485599999999963</c:v>
                  </c:pt>
                  <c:pt idx="8">
                    <c:v>2</c:v>
                  </c:pt>
                  <c:pt idx="9">
                    <c:v>2.4200000000000017</c:v>
                  </c:pt>
                  <c:pt idx="10">
                    <c:v>2.879999999999999</c:v>
                  </c:pt>
                  <c:pt idx="11">
                    <c:v>2.54</c:v>
                  </c:pt>
                  <c:pt idx="12">
                    <c:v>1.9700000000000002</c:v>
                  </c:pt>
                  <c:pt idx="13">
                    <c:v>3.0599999999999996</c:v>
                  </c:pt>
                  <c:pt idx="14">
                    <c:v>4.519999999999996</c:v>
                  </c:pt>
                  <c:pt idx="15">
                    <c:v>4.980000000000004</c:v>
                  </c:pt>
                  <c:pt idx="16">
                    <c:v>1.0800000000000018</c:v>
                  </c:pt>
                  <c:pt idx="17">
                    <c:v>1.0100000000000016</c:v>
                  </c:pt>
                  <c:pt idx="18">
                    <c:v>5.9599999999999937</c:v>
                  </c:pt>
                  <c:pt idx="19">
                    <c:v>9.2800000000000011</c:v>
                  </c:pt>
                </c:numCache>
              </c:numRef>
            </c:plus>
            <c:minus>
              <c:numRef>
                <c:f>'Figure 1'!$K$6:$K$25</c:f>
                <c:numCache>
                  <c:formatCode>General</c:formatCode>
                  <c:ptCount val="20"/>
                  <c:pt idx="0">
                    <c:v>4.0900000000000034</c:v>
                  </c:pt>
                  <c:pt idx="1">
                    <c:v>1.5299999999999976</c:v>
                  </c:pt>
                  <c:pt idx="2">
                    <c:v>2.8199999999999967</c:v>
                  </c:pt>
                  <c:pt idx="3">
                    <c:v>3.2600000000000051</c:v>
                  </c:pt>
                  <c:pt idx="4">
                    <c:v>18.27</c:v>
                  </c:pt>
                  <c:pt idx="5">
                    <c:v>8.0200000000000014</c:v>
                  </c:pt>
                  <c:pt idx="6">
                    <c:v>3.1699999999999982</c:v>
                  </c:pt>
                  <c:pt idx="7">
                    <c:v>7.733940000000004</c:v>
                  </c:pt>
                  <c:pt idx="8">
                    <c:v>1.7800000000000011</c:v>
                  </c:pt>
                  <c:pt idx="9">
                    <c:v>2.34</c:v>
                  </c:pt>
                  <c:pt idx="10">
                    <c:v>2.6800000000000006</c:v>
                  </c:pt>
                  <c:pt idx="11">
                    <c:v>2.4400000000000004</c:v>
                  </c:pt>
                  <c:pt idx="12">
                    <c:v>1.63</c:v>
                  </c:pt>
                  <c:pt idx="13">
                    <c:v>2.6799999999999997</c:v>
                  </c:pt>
                  <c:pt idx="14">
                    <c:v>4.1899999999999977</c:v>
                  </c:pt>
                  <c:pt idx="15">
                    <c:v>5.1700000000000017</c:v>
                  </c:pt>
                  <c:pt idx="16">
                    <c:v>1.2199999999999989</c:v>
                  </c:pt>
                  <c:pt idx="17">
                    <c:v>1.0099999999999998</c:v>
                  </c:pt>
                  <c:pt idx="18">
                    <c:v>5.4499999999999886</c:v>
                  </c:pt>
                  <c:pt idx="19">
                    <c:v>8.3700000000000045</c:v>
                  </c:pt>
                </c:numCache>
              </c:numRef>
            </c:minus>
          </c:errBars>
          <c:cat>
            <c:strRef>
              <c:f>'Figure 1'!$A$6:$A$25</c:f>
              <c:strCache>
                <c:ptCount val="20"/>
                <c:pt idx="0">
                  <c:v>Finland</c:v>
                </c:pt>
                <c:pt idx="1">
                  <c:v>Sweden</c:v>
                </c:pt>
                <c:pt idx="2">
                  <c:v>Norway </c:v>
                </c:pt>
                <c:pt idx="3">
                  <c:v>Denmark</c:v>
                </c:pt>
                <c:pt idx="4">
                  <c:v>Scotland</c:v>
                </c:pt>
                <c:pt idx="5">
                  <c:v>England &amp; Wales</c:v>
                </c:pt>
                <c:pt idx="6">
                  <c:v>Belgium</c:v>
                </c:pt>
                <c:pt idx="7">
                  <c:v>France</c:v>
                </c:pt>
                <c:pt idx="8">
                  <c:v>Switzerland</c:v>
                </c:pt>
                <c:pt idx="9">
                  <c:v>Austria</c:v>
                </c:pt>
                <c:pt idx="10">
                  <c:v>Barcelona</c:v>
                </c:pt>
                <c:pt idx="11">
                  <c:v>Basque Country</c:v>
                </c:pt>
                <c:pt idx="12">
                  <c:v>Madrid</c:v>
                </c:pt>
                <c:pt idx="13">
                  <c:v>Turin</c:v>
                </c:pt>
                <c:pt idx="14">
                  <c:v>Slovenia</c:v>
                </c:pt>
                <c:pt idx="15">
                  <c:v>Hungary</c:v>
                </c:pt>
                <c:pt idx="16">
                  <c:v>Czech Republic</c:v>
                </c:pt>
                <c:pt idx="17">
                  <c:v>Poland</c:v>
                </c:pt>
                <c:pt idx="18">
                  <c:v>Lithuania</c:v>
                </c:pt>
                <c:pt idx="19">
                  <c:v>Estonia</c:v>
                </c:pt>
              </c:strCache>
            </c:strRef>
          </c:cat>
          <c:val>
            <c:numRef>
              <c:f>'Figure 1'!$H$6:$H$25</c:f>
              <c:numCache>
                <c:formatCode>#,#00</c:formatCode>
                <c:ptCount val="20"/>
                <c:pt idx="0">
                  <c:v>106</c:v>
                </c:pt>
                <c:pt idx="1">
                  <c:v>27.31</c:v>
                </c:pt>
                <c:pt idx="2">
                  <c:v>22.83</c:v>
                </c:pt>
                <c:pt idx="3">
                  <c:v>69.290000000000006</c:v>
                </c:pt>
                <c:pt idx="4">
                  <c:v>45.96</c:v>
                </c:pt>
                <c:pt idx="5">
                  <c:v>16.510000000000002</c:v>
                </c:pt>
                <c:pt idx="6">
                  <c:v>27.2</c:v>
                </c:pt>
                <c:pt idx="7">
                  <c:v>35.754440000000002</c:v>
                </c:pt>
                <c:pt idx="8">
                  <c:v>23.35</c:v>
                </c:pt>
                <c:pt idx="9">
                  <c:v>18.88</c:v>
                </c:pt>
                <c:pt idx="10">
                  <c:v>7.4</c:v>
                </c:pt>
                <c:pt idx="11">
                  <c:v>7.28</c:v>
                </c:pt>
                <c:pt idx="12">
                  <c:v>3.28</c:v>
                </c:pt>
                <c:pt idx="13">
                  <c:v>5.38</c:v>
                </c:pt>
                <c:pt idx="14">
                  <c:v>57.64</c:v>
                </c:pt>
                <c:pt idx="15">
                  <c:v>119.58</c:v>
                </c:pt>
                <c:pt idx="16">
                  <c:v>16.93</c:v>
                </c:pt>
                <c:pt idx="17">
                  <c:v>16.04</c:v>
                </c:pt>
                <c:pt idx="18">
                  <c:v>122.46</c:v>
                </c:pt>
                <c:pt idx="19">
                  <c:v>130.94</c:v>
                </c:pt>
              </c:numCache>
            </c:numRef>
          </c:val>
        </c:ser>
        <c:ser>
          <c:idx val="2"/>
          <c:order val="2"/>
          <c:tx>
            <c:strRef>
              <c:f>'Figure 1'!$M$5</c:f>
              <c:strCache>
                <c:ptCount val="1"/>
                <c:pt idx="0">
                  <c:v>high</c:v>
                </c:pt>
              </c:strCache>
            </c:strRef>
          </c:tx>
          <c:invertIfNegative val="0"/>
          <c:errBars>
            <c:errBarType val="both"/>
            <c:errValType val="cust"/>
            <c:noEndCap val="0"/>
            <c:plus>
              <c:numRef>
                <c:f>'Figure 1'!$Q$6:$Q$25</c:f>
                <c:numCache>
                  <c:formatCode>General</c:formatCode>
                  <c:ptCount val="20"/>
                  <c:pt idx="0">
                    <c:v>2.9299999999999997</c:v>
                  </c:pt>
                  <c:pt idx="1">
                    <c:v>1.2299999999999986</c:v>
                  </c:pt>
                  <c:pt idx="2">
                    <c:v>3.3500000000000014</c:v>
                  </c:pt>
                  <c:pt idx="3">
                    <c:v>3.490000000000002</c:v>
                  </c:pt>
                  <c:pt idx="4">
                    <c:v>14.390000000000004</c:v>
                  </c:pt>
                  <c:pt idx="5">
                    <c:v>7.1300000000000008</c:v>
                  </c:pt>
                  <c:pt idx="6">
                    <c:v>2.1999999999999993</c:v>
                  </c:pt>
                  <c:pt idx="7">
                    <c:v>9.6310199999999995</c:v>
                  </c:pt>
                  <c:pt idx="8">
                    <c:v>2.0600000000000005</c:v>
                  </c:pt>
                  <c:pt idx="9">
                    <c:v>4.17</c:v>
                  </c:pt>
                  <c:pt idx="10">
                    <c:v>1.9</c:v>
                  </c:pt>
                  <c:pt idx="11">
                    <c:v>1.9700000000000002</c:v>
                  </c:pt>
                  <c:pt idx="12">
                    <c:v>1.9300000000000002</c:v>
                  </c:pt>
                  <c:pt idx="13">
                    <c:v>0</c:v>
                  </c:pt>
                  <c:pt idx="14">
                    <c:v>5.25</c:v>
                  </c:pt>
                  <c:pt idx="15">
                    <c:v>4.0200000000000102</c:v>
                  </c:pt>
                  <c:pt idx="16">
                    <c:v>1.4400000000000013</c:v>
                  </c:pt>
                  <c:pt idx="17">
                    <c:v>1.0899999999999999</c:v>
                  </c:pt>
                  <c:pt idx="18">
                    <c:v>6.9399999999999977</c:v>
                  </c:pt>
                  <c:pt idx="19">
                    <c:v>8.2600000000000051</c:v>
                  </c:pt>
                </c:numCache>
              </c:numRef>
            </c:plus>
            <c:minus>
              <c:numRef>
                <c:f>'Figure 1'!$P$6:$P$25</c:f>
                <c:numCache>
                  <c:formatCode>General</c:formatCode>
                  <c:ptCount val="20"/>
                  <c:pt idx="0">
                    <c:v>3.1799999999999997</c:v>
                  </c:pt>
                  <c:pt idx="1">
                    <c:v>1.3499999999999996</c:v>
                  </c:pt>
                  <c:pt idx="2">
                    <c:v>2.4899999999999984</c:v>
                  </c:pt>
                  <c:pt idx="3">
                    <c:v>3.279999999999994</c:v>
                  </c:pt>
                  <c:pt idx="4">
                    <c:v>12.419999999999998</c:v>
                  </c:pt>
                  <c:pt idx="5">
                    <c:v>6.1099999999999994</c:v>
                  </c:pt>
                  <c:pt idx="6">
                    <c:v>2.58</c:v>
                  </c:pt>
                  <c:pt idx="7">
                    <c:v>8.1494599999999995</c:v>
                  </c:pt>
                  <c:pt idx="8">
                    <c:v>1.92</c:v>
                  </c:pt>
                  <c:pt idx="9">
                    <c:v>3.96</c:v>
                  </c:pt>
                  <c:pt idx="10">
                    <c:v>1.6700000000000002</c:v>
                  </c:pt>
                  <c:pt idx="11">
                    <c:v>1.7999999999999998</c:v>
                  </c:pt>
                  <c:pt idx="12">
                    <c:v>1.69</c:v>
                  </c:pt>
                  <c:pt idx="13">
                    <c:v>0</c:v>
                  </c:pt>
                  <c:pt idx="14">
                    <c:v>4.9499999999999993</c:v>
                  </c:pt>
                  <c:pt idx="15">
                    <c:v>3.9399999999999977</c:v>
                  </c:pt>
                  <c:pt idx="16">
                    <c:v>1.2799999999999994</c:v>
                  </c:pt>
                  <c:pt idx="17">
                    <c:v>1.0700000000000003</c:v>
                  </c:pt>
                  <c:pt idx="18">
                    <c:v>6.4400000000000048</c:v>
                  </c:pt>
                  <c:pt idx="19">
                    <c:v>8.75</c:v>
                  </c:pt>
                </c:numCache>
              </c:numRef>
            </c:minus>
          </c:errBars>
          <c:cat>
            <c:strRef>
              <c:f>'Figure 1'!$A$6:$A$25</c:f>
              <c:strCache>
                <c:ptCount val="20"/>
                <c:pt idx="0">
                  <c:v>Finland</c:v>
                </c:pt>
                <c:pt idx="1">
                  <c:v>Sweden</c:v>
                </c:pt>
                <c:pt idx="2">
                  <c:v>Norway </c:v>
                </c:pt>
                <c:pt idx="3">
                  <c:v>Denmark</c:v>
                </c:pt>
                <c:pt idx="4">
                  <c:v>Scotland</c:v>
                </c:pt>
                <c:pt idx="5">
                  <c:v>England &amp; Wales</c:v>
                </c:pt>
                <c:pt idx="6">
                  <c:v>Belgium</c:v>
                </c:pt>
                <c:pt idx="7">
                  <c:v>France</c:v>
                </c:pt>
                <c:pt idx="8">
                  <c:v>Switzerland</c:v>
                </c:pt>
                <c:pt idx="9">
                  <c:v>Austria</c:v>
                </c:pt>
                <c:pt idx="10">
                  <c:v>Barcelona</c:v>
                </c:pt>
                <c:pt idx="11">
                  <c:v>Basque Country</c:v>
                </c:pt>
                <c:pt idx="12">
                  <c:v>Madrid</c:v>
                </c:pt>
                <c:pt idx="13">
                  <c:v>Turin</c:v>
                </c:pt>
                <c:pt idx="14">
                  <c:v>Slovenia</c:v>
                </c:pt>
                <c:pt idx="15">
                  <c:v>Hungary</c:v>
                </c:pt>
                <c:pt idx="16">
                  <c:v>Czech Republic</c:v>
                </c:pt>
                <c:pt idx="17">
                  <c:v>Poland</c:v>
                </c:pt>
                <c:pt idx="18">
                  <c:v>Lithuania</c:v>
                </c:pt>
                <c:pt idx="19">
                  <c:v>Estonia</c:v>
                </c:pt>
              </c:strCache>
            </c:strRef>
          </c:cat>
          <c:val>
            <c:numRef>
              <c:f>'Figure 1'!$M$6:$M$25</c:f>
              <c:numCache>
                <c:formatCode>#,#00</c:formatCode>
                <c:ptCount val="20"/>
                <c:pt idx="0">
                  <c:v>48.61</c:v>
                </c:pt>
                <c:pt idx="1">
                  <c:v>10.06</c:v>
                </c:pt>
                <c:pt idx="2">
                  <c:v>11.87</c:v>
                </c:pt>
                <c:pt idx="3">
                  <c:v>37.119999999999997</c:v>
                </c:pt>
                <c:pt idx="4">
                  <c:v>30.95</c:v>
                </c:pt>
                <c:pt idx="5">
                  <c:v>11.87</c:v>
                </c:pt>
                <c:pt idx="6">
                  <c:v>16.91</c:v>
                </c:pt>
                <c:pt idx="7">
                  <c:v>16.272639999999999</c:v>
                </c:pt>
                <c:pt idx="8">
                  <c:v>12.49</c:v>
                </c:pt>
                <c:pt idx="9">
                  <c:v>6.16</c:v>
                </c:pt>
                <c:pt idx="10">
                  <c:v>2.97</c:v>
                </c:pt>
                <c:pt idx="11">
                  <c:v>3.86</c:v>
                </c:pt>
                <c:pt idx="12">
                  <c:v>3.07</c:v>
                </c:pt>
                <c:pt idx="13">
                  <c:v>0</c:v>
                </c:pt>
                <c:pt idx="14">
                  <c:v>24.73</c:v>
                </c:pt>
                <c:pt idx="15">
                  <c:v>63.66</c:v>
                </c:pt>
                <c:pt idx="16">
                  <c:v>9.7899999999999991</c:v>
                </c:pt>
                <c:pt idx="17">
                  <c:v>7.41</c:v>
                </c:pt>
                <c:pt idx="18">
                  <c:v>50.95</c:v>
                </c:pt>
                <c:pt idx="19">
                  <c:v>49.8</c:v>
                </c:pt>
              </c:numCache>
            </c:numRef>
          </c:val>
        </c:ser>
        <c:dLbls>
          <c:showLegendKey val="0"/>
          <c:showVal val="0"/>
          <c:showCatName val="0"/>
          <c:showSerName val="0"/>
          <c:showPercent val="0"/>
          <c:showBubbleSize val="0"/>
        </c:dLbls>
        <c:gapWidth val="150"/>
        <c:axId val="150648704"/>
        <c:axId val="150650240"/>
      </c:barChart>
      <c:catAx>
        <c:axId val="150648704"/>
        <c:scaling>
          <c:orientation val="minMax"/>
        </c:scaling>
        <c:delete val="0"/>
        <c:axPos val="b"/>
        <c:majorTickMark val="out"/>
        <c:minorTickMark val="none"/>
        <c:tickLblPos val="nextTo"/>
        <c:crossAx val="150650240"/>
        <c:crosses val="autoZero"/>
        <c:auto val="1"/>
        <c:lblAlgn val="ctr"/>
        <c:lblOffset val="100"/>
        <c:noMultiLvlLbl val="0"/>
      </c:catAx>
      <c:valAx>
        <c:axId val="150650240"/>
        <c:scaling>
          <c:orientation val="minMax"/>
        </c:scaling>
        <c:delete val="0"/>
        <c:axPos val="l"/>
        <c:majorGridlines/>
        <c:numFmt formatCode="0" sourceLinked="0"/>
        <c:majorTickMark val="out"/>
        <c:minorTickMark val="none"/>
        <c:tickLblPos val="nextTo"/>
        <c:crossAx val="15064870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High educated women (West &amp; South)</a:t>
            </a:r>
            <a:endParaRPr lang="en-US">
              <a:effectLst/>
            </a:endParaRPr>
          </a:p>
        </c:rich>
      </c:tx>
      <c:layout>
        <c:manualLayout>
          <c:xMode val="edge"/>
          <c:yMode val="edge"/>
          <c:x val="0.12370333387715308"/>
          <c:y val="4.6928918024233428E-2"/>
        </c:manualLayout>
      </c:layout>
      <c:overlay val="0"/>
    </c:title>
    <c:autoTitleDeleted val="0"/>
    <c:plotArea>
      <c:layout>
        <c:manualLayout>
          <c:layoutTarget val="inner"/>
          <c:xMode val="edge"/>
          <c:yMode val="edge"/>
          <c:x val="8.607174103237096E-2"/>
          <c:y val="2.666424107460284E-2"/>
          <c:w val="0.67784405074365706"/>
          <c:h val="0.84767994136219438"/>
        </c:manualLayout>
      </c:layout>
      <c:lineChart>
        <c:grouping val="standard"/>
        <c:varyColors val="0"/>
        <c:ser>
          <c:idx val="0"/>
          <c:order val="0"/>
          <c:tx>
            <c:strRef>
              <c:f>'Figure 2a'!$B$32</c:f>
              <c:strCache>
                <c:ptCount val="1"/>
                <c:pt idx="0">
                  <c:v>Scotland</c:v>
                </c:pt>
              </c:strCache>
            </c:strRef>
          </c:tx>
          <c:marker>
            <c:symbol val="none"/>
          </c:marker>
          <c:cat>
            <c:strRef>
              <c:f>'Figure 2a'!$C$80:$C$85</c:f>
              <c:strCache>
                <c:ptCount val="6"/>
                <c:pt idx="0">
                  <c:v>1980-1984</c:v>
                </c:pt>
                <c:pt idx="1">
                  <c:v>1985-1989</c:v>
                </c:pt>
                <c:pt idx="2">
                  <c:v>1990-1994</c:v>
                </c:pt>
                <c:pt idx="3">
                  <c:v>1995-1999</c:v>
                </c:pt>
                <c:pt idx="4">
                  <c:v>2000-2004</c:v>
                </c:pt>
                <c:pt idx="5">
                  <c:v>2005-2009</c:v>
                </c:pt>
              </c:strCache>
            </c:strRef>
          </c:cat>
          <c:val>
            <c:numRef>
              <c:f>'Figure 2a'!$M$32:$M$37</c:f>
              <c:numCache>
                <c:formatCode>#,#00</c:formatCode>
                <c:ptCount val="6"/>
                <c:pt idx="4">
                  <c:v>11.93</c:v>
                </c:pt>
                <c:pt idx="5">
                  <c:v>13.25</c:v>
                </c:pt>
              </c:numCache>
            </c:numRef>
          </c:val>
          <c:smooth val="0"/>
        </c:ser>
        <c:ser>
          <c:idx val="1"/>
          <c:order val="1"/>
          <c:tx>
            <c:strRef>
              <c:f>'Figure 2a'!$B$38</c:f>
              <c:strCache>
                <c:ptCount val="1"/>
                <c:pt idx="0">
                  <c:v>England &amp; Wales</c:v>
                </c:pt>
              </c:strCache>
            </c:strRef>
          </c:tx>
          <c:marker>
            <c:symbol val="none"/>
          </c:marker>
          <c:cat>
            <c:strRef>
              <c:f>'Figure 2a'!$C$80:$C$85</c:f>
              <c:strCache>
                <c:ptCount val="6"/>
                <c:pt idx="0">
                  <c:v>1980-1984</c:v>
                </c:pt>
                <c:pt idx="1">
                  <c:v>1985-1989</c:v>
                </c:pt>
                <c:pt idx="2">
                  <c:v>1990-1994</c:v>
                </c:pt>
                <c:pt idx="3">
                  <c:v>1995-1999</c:v>
                </c:pt>
                <c:pt idx="4">
                  <c:v>2000-2004</c:v>
                </c:pt>
                <c:pt idx="5">
                  <c:v>2005-2009</c:v>
                </c:pt>
              </c:strCache>
            </c:strRef>
          </c:cat>
          <c:val>
            <c:numRef>
              <c:f>'Figure 2a'!$M$44:$M$49</c:f>
              <c:numCache>
                <c:formatCode>#,#00</c:formatCode>
                <c:ptCount val="6"/>
                <c:pt idx="0">
                  <c:v>2.89</c:v>
                </c:pt>
                <c:pt idx="1">
                  <c:v>4.3600000000000003</c:v>
                </c:pt>
                <c:pt idx="2">
                  <c:v>6.16</c:v>
                </c:pt>
                <c:pt idx="3">
                  <c:v>7.1</c:v>
                </c:pt>
                <c:pt idx="4">
                  <c:v>7.88</c:v>
                </c:pt>
                <c:pt idx="5">
                  <c:v>9.7899999999999991</c:v>
                </c:pt>
              </c:numCache>
            </c:numRef>
          </c:val>
          <c:smooth val="0"/>
        </c:ser>
        <c:ser>
          <c:idx val="3"/>
          <c:order val="2"/>
          <c:tx>
            <c:strRef>
              <c:f>'Figure 2a'!$B$56</c:f>
              <c:strCache>
                <c:ptCount val="1"/>
                <c:pt idx="0">
                  <c:v>France</c:v>
                </c:pt>
              </c:strCache>
            </c:strRef>
          </c:tx>
          <c:marker>
            <c:symbol val="none"/>
          </c:marker>
          <c:cat>
            <c:strRef>
              <c:f>'Figure 2a'!$C$80:$C$85</c:f>
              <c:strCache>
                <c:ptCount val="6"/>
                <c:pt idx="0">
                  <c:v>1980-1984</c:v>
                </c:pt>
                <c:pt idx="1">
                  <c:v>1985-1989</c:v>
                </c:pt>
                <c:pt idx="2">
                  <c:v>1990-1994</c:v>
                </c:pt>
                <c:pt idx="3">
                  <c:v>1995-1999</c:v>
                </c:pt>
                <c:pt idx="4">
                  <c:v>2000-2004</c:v>
                </c:pt>
                <c:pt idx="5">
                  <c:v>2005-2009</c:v>
                </c:pt>
              </c:strCache>
            </c:strRef>
          </c:cat>
          <c:val>
            <c:numRef>
              <c:f>'Figure 2a'!$M$56:$M$61</c:f>
              <c:numCache>
                <c:formatCode>#,#00</c:formatCode>
                <c:ptCount val="6"/>
                <c:pt idx="0">
                  <c:v>8.5974350000000008</c:v>
                </c:pt>
                <c:pt idx="1">
                  <c:v>0</c:v>
                </c:pt>
                <c:pt idx="2">
                  <c:v>10.07526</c:v>
                </c:pt>
                <c:pt idx="3">
                  <c:v>0</c:v>
                </c:pt>
                <c:pt idx="4">
                  <c:v>7.5950100000000003</c:v>
                </c:pt>
                <c:pt idx="5">
                  <c:v>1.11768</c:v>
                </c:pt>
              </c:numCache>
            </c:numRef>
          </c:val>
          <c:smooth val="0"/>
        </c:ser>
        <c:ser>
          <c:idx val="4"/>
          <c:order val="3"/>
          <c:tx>
            <c:strRef>
              <c:f>'Figure 2a'!$B$62</c:f>
              <c:strCache>
                <c:ptCount val="1"/>
                <c:pt idx="0">
                  <c:v>Switzerland</c:v>
                </c:pt>
              </c:strCache>
            </c:strRef>
          </c:tx>
          <c:marker>
            <c:symbol val="none"/>
          </c:marker>
          <c:cat>
            <c:strRef>
              <c:f>'Figure 2a'!$C$80:$C$85</c:f>
              <c:strCache>
                <c:ptCount val="6"/>
                <c:pt idx="0">
                  <c:v>1980-1984</c:v>
                </c:pt>
                <c:pt idx="1">
                  <c:v>1985-1989</c:v>
                </c:pt>
                <c:pt idx="2">
                  <c:v>1990-1994</c:v>
                </c:pt>
                <c:pt idx="3">
                  <c:v>1995-1999</c:v>
                </c:pt>
                <c:pt idx="4">
                  <c:v>2000-2004</c:v>
                </c:pt>
                <c:pt idx="5">
                  <c:v>2005-2009</c:v>
                </c:pt>
              </c:strCache>
            </c:strRef>
          </c:cat>
          <c:val>
            <c:numRef>
              <c:f>'Figure 2a'!$M$62:$M$67</c:f>
              <c:numCache>
                <c:formatCode>#,#00</c:formatCode>
                <c:ptCount val="6"/>
                <c:pt idx="2">
                  <c:v>8.51</c:v>
                </c:pt>
                <c:pt idx="3">
                  <c:v>7.41</c:v>
                </c:pt>
                <c:pt idx="4">
                  <c:v>7.11</c:v>
                </c:pt>
                <c:pt idx="5">
                  <c:v>5.28</c:v>
                </c:pt>
              </c:numCache>
            </c:numRef>
          </c:val>
          <c:smooth val="0"/>
        </c:ser>
        <c:ser>
          <c:idx val="5"/>
          <c:order val="4"/>
          <c:tx>
            <c:strRef>
              <c:f>'Figure 2a'!$B$68</c:f>
              <c:strCache>
                <c:ptCount val="1"/>
                <c:pt idx="0">
                  <c:v>Austria</c:v>
                </c:pt>
              </c:strCache>
            </c:strRef>
          </c:tx>
          <c:marker>
            <c:symbol val="none"/>
          </c:marker>
          <c:cat>
            <c:strRef>
              <c:f>'Figure 2a'!$C$80:$C$85</c:f>
              <c:strCache>
                <c:ptCount val="6"/>
                <c:pt idx="0">
                  <c:v>1980-1984</c:v>
                </c:pt>
                <c:pt idx="1">
                  <c:v>1985-1989</c:v>
                </c:pt>
                <c:pt idx="2">
                  <c:v>1990-1994</c:v>
                </c:pt>
                <c:pt idx="3">
                  <c:v>1995-1999</c:v>
                </c:pt>
                <c:pt idx="4">
                  <c:v>2000-2004</c:v>
                </c:pt>
                <c:pt idx="5">
                  <c:v>2005-2009</c:v>
                </c:pt>
              </c:strCache>
            </c:strRef>
          </c:cat>
          <c:val>
            <c:numRef>
              <c:f>'Figure 2a'!$M$68:$M$73</c:f>
              <c:numCache>
                <c:formatCode>#,#00</c:formatCode>
                <c:ptCount val="6"/>
                <c:pt idx="0">
                  <c:v>0</c:v>
                </c:pt>
                <c:pt idx="2">
                  <c:v>0</c:v>
                </c:pt>
                <c:pt idx="4">
                  <c:v>0.41</c:v>
                </c:pt>
              </c:numCache>
            </c:numRef>
          </c:val>
          <c:smooth val="0"/>
        </c:ser>
        <c:ser>
          <c:idx val="6"/>
          <c:order val="5"/>
          <c:tx>
            <c:strRef>
              <c:f>'Figure 2a'!$B$74</c:f>
              <c:strCache>
                <c:ptCount val="1"/>
                <c:pt idx="0">
                  <c:v>Barcelona</c:v>
                </c:pt>
              </c:strCache>
            </c:strRef>
          </c:tx>
          <c:marker>
            <c:symbol val="none"/>
          </c:marker>
          <c:cat>
            <c:strRef>
              <c:f>'Figure 2a'!$C$80:$C$85</c:f>
              <c:strCache>
                <c:ptCount val="6"/>
                <c:pt idx="0">
                  <c:v>1980-1984</c:v>
                </c:pt>
                <c:pt idx="1">
                  <c:v>1985-1989</c:v>
                </c:pt>
                <c:pt idx="2">
                  <c:v>1990-1994</c:v>
                </c:pt>
                <c:pt idx="3">
                  <c:v>1995-1999</c:v>
                </c:pt>
                <c:pt idx="4">
                  <c:v>2000-2004</c:v>
                </c:pt>
                <c:pt idx="5">
                  <c:v>2005-2009</c:v>
                </c:pt>
              </c:strCache>
            </c:strRef>
          </c:cat>
          <c:val>
            <c:numRef>
              <c:f>'Figure 2a'!$M$74:$M$79</c:f>
              <c:numCache>
                <c:formatCode>#,#00</c:formatCode>
                <c:ptCount val="6"/>
                <c:pt idx="2">
                  <c:v>0.38</c:v>
                </c:pt>
                <c:pt idx="3">
                  <c:v>1.0900000000000001</c:v>
                </c:pt>
                <c:pt idx="4">
                  <c:v>0.72</c:v>
                </c:pt>
                <c:pt idx="5">
                  <c:v>0.65</c:v>
                </c:pt>
              </c:numCache>
            </c:numRef>
          </c:val>
          <c:smooth val="0"/>
        </c:ser>
        <c:ser>
          <c:idx val="7"/>
          <c:order val="6"/>
          <c:tx>
            <c:strRef>
              <c:f>'Figure 2a'!$B$80</c:f>
              <c:strCache>
                <c:ptCount val="1"/>
                <c:pt idx="0">
                  <c:v>Basque Country</c:v>
                </c:pt>
              </c:strCache>
            </c:strRef>
          </c:tx>
          <c:marker>
            <c:symbol val="none"/>
          </c:marker>
          <c:cat>
            <c:strRef>
              <c:f>'Figure 2a'!$C$80:$C$85</c:f>
              <c:strCache>
                <c:ptCount val="6"/>
                <c:pt idx="0">
                  <c:v>1980-1984</c:v>
                </c:pt>
                <c:pt idx="1">
                  <c:v>1985-1989</c:v>
                </c:pt>
                <c:pt idx="2">
                  <c:v>1990-1994</c:v>
                </c:pt>
                <c:pt idx="3">
                  <c:v>1995-1999</c:v>
                </c:pt>
                <c:pt idx="4">
                  <c:v>2000-2004</c:v>
                </c:pt>
                <c:pt idx="5">
                  <c:v>2005-2009</c:v>
                </c:pt>
              </c:strCache>
            </c:strRef>
          </c:cat>
          <c:val>
            <c:numRef>
              <c:f>'Figure 2a'!$M$80:$M$85</c:f>
              <c:numCache>
                <c:formatCode>#,#00</c:formatCode>
                <c:ptCount val="6"/>
                <c:pt idx="3">
                  <c:v>1.84</c:v>
                </c:pt>
                <c:pt idx="4">
                  <c:v>1.04</c:v>
                </c:pt>
              </c:numCache>
            </c:numRef>
          </c:val>
          <c:smooth val="0"/>
        </c:ser>
        <c:ser>
          <c:idx val="8"/>
          <c:order val="7"/>
          <c:tx>
            <c:strRef>
              <c:f>'Figure 2a'!$B$86</c:f>
              <c:strCache>
                <c:ptCount val="1"/>
                <c:pt idx="0">
                  <c:v>Madrid</c:v>
                </c:pt>
              </c:strCache>
            </c:strRef>
          </c:tx>
          <c:marker>
            <c:symbol val="none"/>
          </c:marker>
          <c:cat>
            <c:strRef>
              <c:f>'Figure 2a'!$C$80:$C$85</c:f>
              <c:strCache>
                <c:ptCount val="6"/>
                <c:pt idx="0">
                  <c:v>1980-1984</c:v>
                </c:pt>
                <c:pt idx="1">
                  <c:v>1985-1989</c:v>
                </c:pt>
                <c:pt idx="2">
                  <c:v>1990-1994</c:v>
                </c:pt>
                <c:pt idx="3">
                  <c:v>1995-1999</c:v>
                </c:pt>
                <c:pt idx="4">
                  <c:v>2000-2004</c:v>
                </c:pt>
                <c:pt idx="5">
                  <c:v>2005-2009</c:v>
                </c:pt>
              </c:strCache>
            </c:strRef>
          </c:cat>
          <c:val>
            <c:numRef>
              <c:f>'Figure 2a'!$M$86:$M$91</c:f>
              <c:numCache>
                <c:formatCode>#,#00</c:formatCode>
                <c:ptCount val="6"/>
                <c:pt idx="3">
                  <c:v>0</c:v>
                </c:pt>
                <c:pt idx="4">
                  <c:v>0.31</c:v>
                </c:pt>
              </c:numCache>
            </c:numRef>
          </c:val>
          <c:smooth val="0"/>
        </c:ser>
        <c:ser>
          <c:idx val="9"/>
          <c:order val="8"/>
          <c:tx>
            <c:strRef>
              <c:f>'Figure 2a'!$B$92</c:f>
              <c:strCache>
                <c:ptCount val="1"/>
                <c:pt idx="0">
                  <c:v>Italy, Turin</c:v>
                </c:pt>
              </c:strCache>
            </c:strRef>
          </c:tx>
          <c:marker>
            <c:symbol val="none"/>
          </c:marker>
          <c:cat>
            <c:strRef>
              <c:f>'Figure 2a'!$C$80:$C$85</c:f>
              <c:strCache>
                <c:ptCount val="6"/>
                <c:pt idx="0">
                  <c:v>1980-1984</c:v>
                </c:pt>
                <c:pt idx="1">
                  <c:v>1985-1989</c:v>
                </c:pt>
                <c:pt idx="2">
                  <c:v>1990-1994</c:v>
                </c:pt>
                <c:pt idx="3">
                  <c:v>1995-1999</c:v>
                </c:pt>
                <c:pt idx="4">
                  <c:v>2000-2004</c:v>
                </c:pt>
                <c:pt idx="5">
                  <c:v>2005-2009</c:v>
                </c:pt>
              </c:strCache>
            </c:strRef>
          </c:cat>
          <c:val>
            <c:numRef>
              <c:f>'Figure 2a'!$M$92:$M$97</c:f>
              <c:numCache>
                <c:formatCode>#,#00</c:formatCode>
                <c:ptCount val="6"/>
                <c:pt idx="0">
                  <c:v>0</c:v>
                </c:pt>
                <c:pt idx="1">
                  <c:v>2.0099999999999998</c:v>
                </c:pt>
                <c:pt idx="2">
                  <c:v>0</c:v>
                </c:pt>
                <c:pt idx="3">
                  <c:v>0</c:v>
                </c:pt>
                <c:pt idx="4">
                  <c:v>0</c:v>
                </c:pt>
                <c:pt idx="5">
                  <c:v>0.79</c:v>
                </c:pt>
              </c:numCache>
            </c:numRef>
          </c:val>
          <c:smooth val="0"/>
        </c:ser>
        <c:dLbls>
          <c:showLegendKey val="0"/>
          <c:showVal val="0"/>
          <c:showCatName val="0"/>
          <c:showSerName val="0"/>
          <c:showPercent val="0"/>
          <c:showBubbleSize val="0"/>
        </c:dLbls>
        <c:marker val="1"/>
        <c:smooth val="0"/>
        <c:axId val="153193472"/>
        <c:axId val="153195264"/>
      </c:lineChart>
      <c:catAx>
        <c:axId val="153193472"/>
        <c:scaling>
          <c:orientation val="minMax"/>
        </c:scaling>
        <c:delete val="0"/>
        <c:axPos val="b"/>
        <c:majorTickMark val="out"/>
        <c:minorTickMark val="none"/>
        <c:tickLblPos val="nextTo"/>
        <c:txPr>
          <a:bodyPr rot="-2700000"/>
          <a:lstStyle/>
          <a:p>
            <a:pPr>
              <a:defRPr/>
            </a:pPr>
            <a:endParaRPr lang="nl-NL"/>
          </a:p>
        </c:txPr>
        <c:crossAx val="153195264"/>
        <c:crosses val="autoZero"/>
        <c:auto val="1"/>
        <c:lblAlgn val="ctr"/>
        <c:lblOffset val="100"/>
        <c:noMultiLvlLbl val="0"/>
      </c:catAx>
      <c:valAx>
        <c:axId val="153195264"/>
        <c:scaling>
          <c:orientation val="minMax"/>
          <c:max val="80"/>
        </c:scaling>
        <c:delete val="0"/>
        <c:axPos val="l"/>
        <c:majorGridlines/>
        <c:numFmt formatCode="0" sourceLinked="0"/>
        <c:majorTickMark val="out"/>
        <c:minorTickMark val="none"/>
        <c:tickLblPos val="nextTo"/>
        <c:crossAx val="153193472"/>
        <c:crosses val="autoZero"/>
        <c:crossBetween val="between"/>
      </c:valAx>
    </c:plotArea>
    <c:legend>
      <c:legendPos val="r"/>
      <c:layout>
        <c:manualLayout>
          <c:xMode val="edge"/>
          <c:yMode val="edge"/>
          <c:x val="0.74724912510936137"/>
          <c:y val="0.31167654049049404"/>
          <c:w val="0.25275087489063869"/>
          <c:h val="0.43428624810327271"/>
        </c:manualLayout>
      </c:layout>
      <c:overlay val="0"/>
    </c:legend>
    <c:plotVisOnly val="1"/>
    <c:dispBlanksAs val="span"/>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Men</a:t>
            </a:r>
          </a:p>
        </c:rich>
      </c:tx>
      <c:overlay val="0"/>
    </c:title>
    <c:autoTitleDeleted val="0"/>
    <c:plotArea>
      <c:layout/>
      <c:scatterChart>
        <c:scatterStyle val="lineMarker"/>
        <c:varyColors val="0"/>
        <c:ser>
          <c:idx val="0"/>
          <c:order val="0"/>
          <c:spPr>
            <a:ln w="28575">
              <a:noFill/>
            </a:ln>
          </c:spPr>
          <c:dLbls>
            <c:dLbl>
              <c:idx val="0"/>
              <c:tx>
                <c:strRef>
                  <c:f>'Figure 3'!$B$6</c:f>
                  <c:strCache>
                    <c:ptCount val="1"/>
                    <c:pt idx="0">
                      <c:v>Finland</c:v>
                    </c:pt>
                  </c:strCache>
                </c:strRef>
              </c:tx>
              <c:spPr/>
              <c:txPr>
                <a:bodyPr/>
                <a:lstStyle/>
                <a:p>
                  <a:pPr>
                    <a:defRPr sz="1100" b="0" i="0" strike="noStrike">
                      <a:latin typeface="Calibri"/>
                    </a:defRPr>
                  </a:pPr>
                  <a:endParaRPr lang="nl-NL"/>
                </a:p>
              </c:txPr>
              <c:dLblPos val="t"/>
              <c:showLegendKey val="0"/>
              <c:showVal val="1"/>
              <c:showCatName val="0"/>
              <c:showSerName val="0"/>
              <c:showPercent val="0"/>
              <c:showBubbleSize val="0"/>
            </c:dLbl>
            <c:dLbl>
              <c:idx val="1"/>
              <c:layout>
                <c:manualLayout>
                  <c:x val="-0.11448622047244095"/>
                  <c:y val="-3.9846804863677754E-2"/>
                </c:manualLayout>
              </c:layout>
              <c:tx>
                <c:strRef>
                  <c:f>'Figure 3'!$B$7</c:f>
                  <c:strCache>
                    <c:ptCount val="1"/>
                    <c:pt idx="0">
                      <c:v>Sweden</c:v>
                    </c:pt>
                  </c:strCache>
                </c:strRef>
              </c:tx>
              <c:spPr/>
              <c:txPr>
                <a:bodyPr/>
                <a:lstStyle/>
                <a:p>
                  <a:pPr>
                    <a:defRPr sz="1100" b="0" i="0" strike="noStrike">
                      <a:latin typeface="Calibri"/>
                    </a:defRPr>
                  </a:pPr>
                  <a:endParaRPr lang="nl-NL"/>
                </a:p>
              </c:txPr>
              <c:dLblPos val="r"/>
              <c:showLegendKey val="0"/>
              <c:showVal val="1"/>
              <c:showCatName val="0"/>
              <c:showSerName val="0"/>
              <c:showPercent val="0"/>
              <c:showBubbleSize val="0"/>
            </c:dLbl>
            <c:dLbl>
              <c:idx val="2"/>
              <c:layout>
                <c:manualLayout>
                  <c:x val="-5.4256999125109361E-2"/>
                  <c:y val="3.8384487653329045E-2"/>
                </c:manualLayout>
              </c:layout>
              <c:tx>
                <c:strRef>
                  <c:f>'Figure 3'!$B$8</c:f>
                  <c:strCache>
                    <c:ptCount val="1"/>
                    <c:pt idx="0">
                      <c:v>France</c:v>
                    </c:pt>
                  </c:strCache>
                </c:strRef>
              </c:tx>
              <c:spPr/>
              <c:txPr>
                <a:bodyPr/>
                <a:lstStyle/>
                <a:p>
                  <a:pPr>
                    <a:defRPr sz="1100" b="0" i="0" strike="noStrike">
                      <a:latin typeface="Calibri"/>
                    </a:defRPr>
                  </a:pPr>
                  <a:endParaRPr lang="nl-NL"/>
                </a:p>
              </c:txPr>
              <c:dLblPos val="r"/>
              <c:showLegendKey val="0"/>
              <c:showVal val="1"/>
              <c:showCatName val="0"/>
              <c:showSerName val="0"/>
              <c:showPercent val="0"/>
              <c:showBubbleSize val="0"/>
            </c:dLbl>
            <c:dLbl>
              <c:idx val="3"/>
              <c:layout>
                <c:manualLayout>
                  <c:x val="-3.5417760279965005E-3"/>
                  <c:y val="9.6952166693449037E-4"/>
                </c:manualLayout>
              </c:layout>
              <c:tx>
                <c:strRef>
                  <c:f>'Figure 3'!$B$9</c:f>
                  <c:strCache>
                    <c:ptCount val="1"/>
                    <c:pt idx="0">
                      <c:v>Spain (B)</c:v>
                    </c:pt>
                  </c:strCache>
                </c:strRef>
              </c:tx>
              <c:spPr/>
              <c:txPr>
                <a:bodyPr/>
                <a:lstStyle/>
                <a:p>
                  <a:pPr>
                    <a:defRPr sz="1100" b="0" i="0" strike="noStrike">
                      <a:latin typeface="Calibri"/>
                    </a:defRPr>
                  </a:pPr>
                  <a:endParaRPr lang="nl-NL"/>
                </a:p>
              </c:txPr>
              <c:dLblPos val="r"/>
              <c:showLegendKey val="0"/>
              <c:showVal val="1"/>
              <c:showCatName val="0"/>
              <c:showSerName val="0"/>
              <c:showPercent val="0"/>
              <c:showBubbleSize val="0"/>
            </c:dLbl>
            <c:dLbl>
              <c:idx val="4"/>
              <c:layout>
                <c:manualLayout>
                  <c:x val="-0.12603477690288714"/>
                  <c:y val="3.1581766564893671E-2"/>
                </c:manualLayout>
              </c:layout>
              <c:tx>
                <c:strRef>
                  <c:f>'Figure 3'!$B$10</c:f>
                  <c:strCache>
                    <c:ptCount val="1"/>
                    <c:pt idx="0">
                      <c:v>Italy (T)</c:v>
                    </c:pt>
                  </c:strCache>
                </c:strRef>
              </c:tx>
              <c:spPr/>
              <c:txPr>
                <a:bodyPr/>
                <a:lstStyle/>
                <a:p>
                  <a:pPr>
                    <a:defRPr sz="1100" b="0" i="0" strike="noStrike">
                      <a:latin typeface="Calibri"/>
                    </a:defRPr>
                  </a:pPr>
                  <a:endParaRPr lang="nl-NL"/>
                </a:p>
              </c:txPr>
              <c:dLblPos val="r"/>
              <c:showLegendKey val="0"/>
              <c:showVal val="1"/>
              <c:showCatName val="0"/>
              <c:showSerName val="0"/>
              <c:showPercent val="0"/>
              <c:showBubbleSize val="0"/>
            </c:dLbl>
            <c:dLbl>
              <c:idx val="5"/>
              <c:tx>
                <c:strRef>
                  <c:f>'Figure 3'!$B$11</c:f>
                  <c:strCache>
                    <c:ptCount val="1"/>
                    <c:pt idx="0">
                      <c:v>Lithuania</c:v>
                    </c:pt>
                  </c:strCache>
                </c:strRef>
              </c:tx>
              <c:spPr/>
              <c:txPr>
                <a:bodyPr/>
                <a:lstStyle/>
                <a:p>
                  <a:pPr>
                    <a:defRPr sz="1100" b="0" i="0" strike="noStrike">
                      <a:latin typeface="Calibri"/>
                    </a:defRPr>
                  </a:pPr>
                  <a:endParaRPr lang="nl-NL"/>
                </a:p>
              </c:txPr>
              <c:dLblPos val="t"/>
              <c:showLegendKey val="0"/>
              <c:showVal val="1"/>
              <c:showCatName val="0"/>
              <c:showSerName val="0"/>
              <c:showPercent val="0"/>
              <c:showBubbleSize val="0"/>
            </c:dLbl>
            <c:showLegendKey val="0"/>
            <c:showVal val="1"/>
            <c:showCatName val="0"/>
            <c:showSerName val="0"/>
            <c:showPercent val="0"/>
            <c:showBubbleSize val="0"/>
            <c:showLeaderLines val="0"/>
          </c:dLbls>
          <c:xVal>
            <c:numRef>
              <c:f>'[5]Figure 3'!$D$5:$D$10</c:f>
              <c:numCache>
                <c:formatCode>General</c:formatCode>
                <c:ptCount val="6"/>
                <c:pt idx="0">
                  <c:v>155</c:v>
                </c:pt>
                <c:pt idx="1">
                  <c:v>120</c:v>
                </c:pt>
                <c:pt idx="2">
                  <c:v>116</c:v>
                </c:pt>
                <c:pt idx="3">
                  <c:v>130</c:v>
                </c:pt>
                <c:pt idx="4">
                  <c:v>98</c:v>
                </c:pt>
                <c:pt idx="5">
                  <c:v>265</c:v>
                </c:pt>
              </c:numCache>
            </c:numRef>
          </c:xVal>
          <c:yVal>
            <c:numRef>
              <c:f>'[5]Figure 3'!$E$5:$E$10</c:f>
              <c:numCache>
                <c:formatCode>General</c:formatCode>
                <c:ptCount val="6"/>
                <c:pt idx="0">
                  <c:v>0.68984434249157134</c:v>
                </c:pt>
                <c:pt idx="1">
                  <c:v>-0.13691033748013642</c:v>
                </c:pt>
                <c:pt idx="2">
                  <c:v>-0.28190058892374903</c:v>
                </c:pt>
                <c:pt idx="3">
                  <c:v>-0.13308593574645741</c:v>
                </c:pt>
                <c:pt idx="4">
                  <c:v>-0.36228603762908473</c:v>
                </c:pt>
                <c:pt idx="5">
                  <c:v>4.1280681690780172</c:v>
                </c:pt>
              </c:numCache>
            </c:numRef>
          </c:yVal>
          <c:smooth val="0"/>
        </c:ser>
        <c:dLbls>
          <c:showLegendKey val="0"/>
          <c:showVal val="0"/>
          <c:showCatName val="0"/>
          <c:showSerName val="0"/>
          <c:showPercent val="0"/>
          <c:showBubbleSize val="0"/>
        </c:dLbls>
        <c:axId val="152805760"/>
        <c:axId val="152807680"/>
      </c:scatterChart>
      <c:valAx>
        <c:axId val="152805760"/>
        <c:scaling>
          <c:orientation val="minMax"/>
        </c:scaling>
        <c:delete val="0"/>
        <c:axPos val="b"/>
        <c:title>
          <c:tx>
            <c:rich>
              <a:bodyPr/>
              <a:lstStyle/>
              <a:p>
                <a:pPr>
                  <a:defRPr/>
                </a:pPr>
                <a:r>
                  <a:rPr lang="en-US"/>
                  <a:t>Change in affordability (1996 = 100)</a:t>
                </a:r>
              </a:p>
            </c:rich>
          </c:tx>
          <c:overlay val="0"/>
        </c:title>
        <c:numFmt formatCode="General" sourceLinked="1"/>
        <c:majorTickMark val="out"/>
        <c:minorTickMark val="none"/>
        <c:tickLblPos val="low"/>
        <c:crossAx val="152807680"/>
        <c:crosses val="autoZero"/>
        <c:crossBetween val="midCat"/>
      </c:valAx>
      <c:valAx>
        <c:axId val="152807680"/>
        <c:scaling>
          <c:orientation val="minMax"/>
        </c:scaling>
        <c:delete val="0"/>
        <c:axPos val="l"/>
        <c:majorGridlines/>
        <c:title>
          <c:tx>
            <c:rich>
              <a:bodyPr rot="-5400000" vert="horz"/>
              <a:lstStyle/>
              <a:p>
                <a:pPr>
                  <a:defRPr/>
                </a:pPr>
                <a:r>
                  <a:rPr lang="en-US"/>
                  <a:t>% change in SII</a:t>
                </a:r>
              </a:p>
            </c:rich>
          </c:tx>
          <c:overlay val="0"/>
        </c:title>
        <c:numFmt formatCode="0%" sourceLinked="0"/>
        <c:majorTickMark val="out"/>
        <c:minorTickMark val="none"/>
        <c:tickLblPos val="nextTo"/>
        <c:crossAx val="152805760"/>
        <c:crosses val="autoZero"/>
        <c:crossBetween val="midCat"/>
      </c:valAx>
    </c:plotArea>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Women</a:t>
            </a:r>
          </a:p>
        </c:rich>
      </c:tx>
      <c:overlay val="0"/>
    </c:title>
    <c:autoTitleDeleted val="0"/>
    <c:plotArea>
      <c:layout/>
      <c:scatterChart>
        <c:scatterStyle val="lineMarker"/>
        <c:varyColors val="0"/>
        <c:ser>
          <c:idx val="0"/>
          <c:order val="0"/>
          <c:spPr>
            <a:ln w="28575">
              <a:noFill/>
            </a:ln>
          </c:spPr>
          <c:dLbls>
            <c:dLbl>
              <c:idx val="0"/>
              <c:layout>
                <c:manualLayout>
                  <c:x val="-0.10515988626421698"/>
                  <c:y val="-4.7391177552081352E-2"/>
                </c:manualLayout>
              </c:layout>
              <c:tx>
                <c:strRef>
                  <c:f>'Figure 3'!$B$34</c:f>
                  <c:strCache>
                    <c:ptCount val="1"/>
                    <c:pt idx="0">
                      <c:v>Finland</c:v>
                    </c:pt>
                  </c:strCache>
                </c:strRef>
              </c:tx>
              <c:spPr/>
              <c:txPr>
                <a:bodyPr/>
                <a:lstStyle/>
                <a:p>
                  <a:pPr>
                    <a:defRPr sz="1100" b="0" i="0" strike="noStrike">
                      <a:latin typeface="Calibri"/>
                    </a:defRPr>
                  </a:pPr>
                  <a:endParaRPr lang="nl-NL"/>
                </a:p>
              </c:txPr>
              <c:dLblPos val="r"/>
              <c:showLegendKey val="0"/>
              <c:showVal val="1"/>
              <c:showCatName val="0"/>
              <c:showSerName val="0"/>
              <c:showPercent val="0"/>
              <c:showBubbleSize val="0"/>
            </c:dLbl>
            <c:dLbl>
              <c:idx val="1"/>
              <c:layout>
                <c:manualLayout>
                  <c:x val="-0.13670844269466317"/>
                  <c:y val="-2.8067506054496812E-2"/>
                </c:manualLayout>
              </c:layout>
              <c:tx>
                <c:strRef>
                  <c:f>'Figure 3'!$B$35</c:f>
                  <c:strCache>
                    <c:ptCount val="1"/>
                    <c:pt idx="0">
                      <c:v>Sweden</c:v>
                    </c:pt>
                  </c:strCache>
                </c:strRef>
              </c:tx>
              <c:spPr/>
              <c:txPr>
                <a:bodyPr/>
                <a:lstStyle/>
                <a:p>
                  <a:pPr>
                    <a:defRPr sz="1100" b="0" i="0" strike="noStrike">
                      <a:latin typeface="Calibri"/>
                    </a:defRPr>
                  </a:pPr>
                  <a:endParaRPr lang="nl-NL"/>
                </a:p>
              </c:txPr>
              <c:dLblPos val="r"/>
              <c:showLegendKey val="0"/>
              <c:showVal val="1"/>
              <c:showCatName val="0"/>
              <c:showSerName val="0"/>
              <c:showPercent val="0"/>
              <c:showBubbleSize val="0"/>
            </c:dLbl>
            <c:dLbl>
              <c:idx val="2"/>
              <c:layout>
                <c:manualLayout>
                  <c:x val="-0.11259033245844269"/>
                  <c:y val="-3.7729341803289081E-2"/>
                </c:manualLayout>
              </c:layout>
              <c:tx>
                <c:strRef>
                  <c:f>'Figure 3'!$B$36</c:f>
                  <c:strCache>
                    <c:ptCount val="1"/>
                    <c:pt idx="0">
                      <c:v>France</c:v>
                    </c:pt>
                  </c:strCache>
                </c:strRef>
              </c:tx>
              <c:spPr/>
              <c:txPr>
                <a:bodyPr/>
                <a:lstStyle/>
                <a:p>
                  <a:pPr>
                    <a:defRPr sz="1100" b="0" i="0" strike="noStrike">
                      <a:latin typeface="Calibri"/>
                    </a:defRPr>
                  </a:pPr>
                  <a:endParaRPr lang="nl-NL"/>
                </a:p>
              </c:txPr>
              <c:dLblPos val="r"/>
              <c:showLegendKey val="0"/>
              <c:showVal val="1"/>
              <c:showCatName val="0"/>
              <c:showSerName val="0"/>
              <c:showPercent val="0"/>
              <c:showBubbleSize val="0"/>
            </c:dLbl>
            <c:dLbl>
              <c:idx val="3"/>
              <c:layout>
                <c:manualLayout>
                  <c:x val="-1.05417760279965E-2"/>
                  <c:y val="-3.4282779869907569E-2"/>
                </c:manualLayout>
              </c:layout>
              <c:tx>
                <c:strRef>
                  <c:f>'Figure 3'!$B$37</c:f>
                  <c:strCache>
                    <c:ptCount val="1"/>
                    <c:pt idx="0">
                      <c:v>Spain (B)</c:v>
                    </c:pt>
                  </c:strCache>
                </c:strRef>
              </c:tx>
              <c:spPr/>
              <c:txPr>
                <a:bodyPr/>
                <a:lstStyle/>
                <a:p>
                  <a:pPr>
                    <a:defRPr sz="1100" b="0" i="0" strike="noStrike">
                      <a:latin typeface="Calibri"/>
                    </a:defRPr>
                  </a:pPr>
                  <a:endParaRPr lang="nl-NL"/>
                </a:p>
              </c:txPr>
              <c:dLblPos val="r"/>
              <c:showLegendKey val="0"/>
              <c:showVal val="1"/>
              <c:showCatName val="0"/>
              <c:showSerName val="0"/>
              <c:showPercent val="0"/>
              <c:showBubbleSize val="0"/>
            </c:dLbl>
            <c:dLbl>
              <c:idx val="4"/>
              <c:layout>
                <c:manualLayout>
                  <c:x val="-0.12603477690288714"/>
                  <c:y val="2.346228460572863E-2"/>
                </c:manualLayout>
              </c:layout>
              <c:tx>
                <c:strRef>
                  <c:f>'Figure 3'!$B$38</c:f>
                  <c:strCache>
                    <c:ptCount val="1"/>
                    <c:pt idx="0">
                      <c:v>Italy (T)</c:v>
                    </c:pt>
                  </c:strCache>
                </c:strRef>
              </c:tx>
              <c:spPr/>
              <c:txPr>
                <a:bodyPr/>
                <a:lstStyle/>
                <a:p>
                  <a:pPr>
                    <a:defRPr sz="1100" b="0" i="0" strike="noStrike">
                      <a:latin typeface="Calibri"/>
                    </a:defRPr>
                  </a:pPr>
                  <a:endParaRPr lang="nl-NL"/>
                </a:p>
              </c:txPr>
              <c:dLblPos val="r"/>
              <c:showLegendKey val="0"/>
              <c:showVal val="1"/>
              <c:showCatName val="0"/>
              <c:showSerName val="0"/>
              <c:showPercent val="0"/>
              <c:showBubbleSize val="0"/>
            </c:dLbl>
            <c:dLbl>
              <c:idx val="5"/>
              <c:layout>
                <c:manualLayout>
                  <c:x val="-0.1121347331583552"/>
                  <c:y val="-4.7391177552081352E-2"/>
                </c:manualLayout>
              </c:layout>
              <c:tx>
                <c:strRef>
                  <c:f>'Figure 3'!$B$39</c:f>
                  <c:strCache>
                    <c:ptCount val="1"/>
                    <c:pt idx="0">
                      <c:v>Lithuania</c:v>
                    </c:pt>
                  </c:strCache>
                </c:strRef>
              </c:tx>
              <c:spPr/>
              <c:txPr>
                <a:bodyPr/>
                <a:lstStyle/>
                <a:p>
                  <a:pPr>
                    <a:defRPr sz="1100" b="0" i="0" strike="noStrike">
                      <a:latin typeface="Calibri"/>
                    </a:defRPr>
                  </a:pPr>
                  <a:endParaRPr lang="nl-NL"/>
                </a:p>
              </c:txPr>
              <c:dLblPos val="r"/>
              <c:showLegendKey val="0"/>
              <c:showVal val="1"/>
              <c:showCatName val="0"/>
              <c:showSerName val="0"/>
              <c:showPercent val="0"/>
              <c:showBubbleSize val="0"/>
            </c:dLbl>
            <c:showLegendKey val="0"/>
            <c:showVal val="1"/>
            <c:showCatName val="0"/>
            <c:showSerName val="0"/>
            <c:showPercent val="0"/>
            <c:showBubbleSize val="0"/>
            <c:showLeaderLines val="0"/>
          </c:dLbls>
          <c:xVal>
            <c:numRef>
              <c:f>'[5]Figure 3'!$D$33:$D$38</c:f>
              <c:numCache>
                <c:formatCode>General</c:formatCode>
                <c:ptCount val="6"/>
                <c:pt idx="0">
                  <c:v>155</c:v>
                </c:pt>
                <c:pt idx="1">
                  <c:v>120</c:v>
                </c:pt>
                <c:pt idx="2">
                  <c:v>116</c:v>
                </c:pt>
                <c:pt idx="3">
                  <c:v>130</c:v>
                </c:pt>
                <c:pt idx="4">
                  <c:v>98</c:v>
                </c:pt>
                <c:pt idx="5">
                  <c:v>265</c:v>
                </c:pt>
              </c:numCache>
            </c:numRef>
          </c:xVal>
          <c:yVal>
            <c:numRef>
              <c:f>'[5]Figure 3'!$E$33:$E$38</c:f>
              <c:numCache>
                <c:formatCode>General</c:formatCode>
                <c:ptCount val="6"/>
                <c:pt idx="0">
                  <c:v>148.30803012137454</c:v>
                </c:pt>
                <c:pt idx="1">
                  <c:v>8.9918743974659101</c:v>
                </c:pt>
                <c:pt idx="2">
                  <c:v>69.656613344622684</c:v>
                </c:pt>
                <c:pt idx="3">
                  <c:v>27.128335451080041</c:v>
                </c:pt>
                <c:pt idx="4">
                  <c:v>-33.684550743374267</c:v>
                </c:pt>
                <c:pt idx="5">
                  <c:v>494.15986049827541</c:v>
                </c:pt>
              </c:numCache>
            </c:numRef>
          </c:yVal>
          <c:smooth val="0"/>
        </c:ser>
        <c:dLbls>
          <c:showLegendKey val="0"/>
          <c:showVal val="0"/>
          <c:showCatName val="0"/>
          <c:showSerName val="0"/>
          <c:showPercent val="0"/>
          <c:showBubbleSize val="0"/>
        </c:dLbls>
        <c:axId val="152593536"/>
        <c:axId val="152595456"/>
      </c:scatterChart>
      <c:valAx>
        <c:axId val="152593536"/>
        <c:scaling>
          <c:orientation val="minMax"/>
        </c:scaling>
        <c:delete val="0"/>
        <c:axPos val="b"/>
        <c:title>
          <c:tx>
            <c:rich>
              <a:bodyPr/>
              <a:lstStyle/>
              <a:p>
                <a:pPr>
                  <a:defRPr/>
                </a:pPr>
                <a:r>
                  <a:rPr lang="en-US"/>
                  <a:t>Change in affordability (1996=100)</a:t>
                </a:r>
              </a:p>
            </c:rich>
          </c:tx>
          <c:overlay val="0"/>
        </c:title>
        <c:numFmt formatCode="General" sourceLinked="1"/>
        <c:majorTickMark val="out"/>
        <c:minorTickMark val="none"/>
        <c:tickLblPos val="low"/>
        <c:crossAx val="152595456"/>
        <c:crosses val="autoZero"/>
        <c:crossBetween val="midCat"/>
      </c:valAx>
      <c:valAx>
        <c:axId val="152595456"/>
        <c:scaling>
          <c:orientation val="minMax"/>
        </c:scaling>
        <c:delete val="0"/>
        <c:axPos val="l"/>
        <c:majorGridlines/>
        <c:title>
          <c:tx>
            <c:rich>
              <a:bodyPr rot="-5400000" vert="horz"/>
              <a:lstStyle/>
              <a:p>
                <a:pPr>
                  <a:defRPr/>
                </a:pPr>
                <a:r>
                  <a:rPr lang="en-US"/>
                  <a:t>% change in SII</a:t>
                </a:r>
              </a:p>
            </c:rich>
          </c:tx>
          <c:overlay val="0"/>
        </c:title>
        <c:numFmt formatCode="General" sourceLinked="1"/>
        <c:majorTickMark val="out"/>
        <c:minorTickMark val="none"/>
        <c:tickLblPos val="nextTo"/>
        <c:crossAx val="152593536"/>
        <c:crosses val="autoZero"/>
        <c:crossBetween val="midCat"/>
      </c:valAx>
    </c:plotArea>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a:t>
            </a:r>
            <a:r>
              <a:rPr lang="en-US" baseline="0"/>
              <a:t>on-manual men</a:t>
            </a:r>
            <a:endParaRPr lang="en-US"/>
          </a:p>
        </c:rich>
      </c:tx>
      <c:layout>
        <c:manualLayout>
          <c:xMode val="edge"/>
          <c:yMode val="edge"/>
          <c:x val="0.25237489063867019"/>
          <c:y val="4.9689440993788817E-2"/>
        </c:manualLayout>
      </c:layout>
      <c:overlay val="0"/>
    </c:title>
    <c:autoTitleDeleted val="0"/>
    <c:plotArea>
      <c:layout>
        <c:manualLayout>
          <c:layoutTarget val="inner"/>
          <c:xMode val="edge"/>
          <c:yMode val="edge"/>
          <c:x val="7.1988407699037624E-2"/>
          <c:y val="3.0648777598452366E-2"/>
          <c:w val="0.66233005249343835"/>
          <c:h val="0.82491818957412932"/>
        </c:manualLayout>
      </c:layout>
      <c:lineChart>
        <c:grouping val="standard"/>
        <c:varyColors val="0"/>
        <c:ser>
          <c:idx val="0"/>
          <c:order val="0"/>
          <c:tx>
            <c:strRef>
              <c:f>'Figure A1'!$B$7</c:f>
              <c:strCache>
                <c:ptCount val="1"/>
                <c:pt idx="0">
                  <c:v>Finland</c:v>
                </c:pt>
              </c:strCache>
            </c:strRef>
          </c:tx>
          <c:marker>
            <c:symbol val="none"/>
          </c:marker>
          <c:cat>
            <c:strRef>
              <c:f>'Figure A1'!$C$61:$C$66</c:f>
              <c:strCache>
                <c:ptCount val="6"/>
                <c:pt idx="0">
                  <c:v>1980-1984</c:v>
                </c:pt>
                <c:pt idx="1">
                  <c:v>1985-1989</c:v>
                </c:pt>
                <c:pt idx="2">
                  <c:v>1990-1994</c:v>
                </c:pt>
                <c:pt idx="3">
                  <c:v>1995-1999</c:v>
                </c:pt>
                <c:pt idx="4">
                  <c:v>2000-2004</c:v>
                </c:pt>
                <c:pt idx="5">
                  <c:v>2005-2009</c:v>
                </c:pt>
              </c:strCache>
            </c:strRef>
          </c:cat>
          <c:val>
            <c:numRef>
              <c:f>'Figure A1'!$D$7:$D$12</c:f>
              <c:numCache>
                <c:formatCode>#,#00</c:formatCode>
                <c:ptCount val="6"/>
                <c:pt idx="0">
                  <c:v>34.130000000000003</c:v>
                </c:pt>
                <c:pt idx="1">
                  <c:v>45.62</c:v>
                </c:pt>
                <c:pt idx="2">
                  <c:v>43.45</c:v>
                </c:pt>
                <c:pt idx="3">
                  <c:v>47</c:v>
                </c:pt>
                <c:pt idx="4">
                  <c:v>51.85</c:v>
                </c:pt>
                <c:pt idx="5">
                  <c:v>56.92</c:v>
                </c:pt>
              </c:numCache>
            </c:numRef>
          </c:val>
          <c:smooth val="0"/>
        </c:ser>
        <c:ser>
          <c:idx val="1"/>
          <c:order val="1"/>
          <c:tx>
            <c:strRef>
              <c:f>'Figure A1'!$B$13</c:f>
              <c:strCache>
                <c:ptCount val="1"/>
                <c:pt idx="0">
                  <c:v>Sweden</c:v>
                </c:pt>
              </c:strCache>
            </c:strRef>
          </c:tx>
          <c:marker>
            <c:symbol val="none"/>
          </c:marker>
          <c:cat>
            <c:strRef>
              <c:f>'Figure A1'!$C$61:$C$66</c:f>
              <c:strCache>
                <c:ptCount val="6"/>
                <c:pt idx="0">
                  <c:v>1980-1984</c:v>
                </c:pt>
                <c:pt idx="1">
                  <c:v>1985-1989</c:v>
                </c:pt>
                <c:pt idx="2">
                  <c:v>1990-1994</c:v>
                </c:pt>
                <c:pt idx="3">
                  <c:v>1995-1999</c:v>
                </c:pt>
                <c:pt idx="4">
                  <c:v>2000-2004</c:v>
                </c:pt>
                <c:pt idx="5">
                  <c:v>2005-2009</c:v>
                </c:pt>
              </c:strCache>
            </c:strRef>
          </c:cat>
          <c:val>
            <c:numRef>
              <c:f>'Figure A1'!$D$13:$D$18</c:f>
              <c:numCache>
                <c:formatCode>#,#00</c:formatCode>
                <c:ptCount val="6"/>
                <c:pt idx="2">
                  <c:v>7.91</c:v>
                </c:pt>
                <c:pt idx="3">
                  <c:v>8.9</c:v>
                </c:pt>
              </c:numCache>
            </c:numRef>
          </c:val>
          <c:smooth val="0"/>
        </c:ser>
        <c:ser>
          <c:idx val="2"/>
          <c:order val="2"/>
          <c:tx>
            <c:strRef>
              <c:f>'Figure A1'!$B$19</c:f>
              <c:strCache>
                <c:ptCount val="1"/>
                <c:pt idx="0">
                  <c:v>Denmark</c:v>
                </c:pt>
              </c:strCache>
            </c:strRef>
          </c:tx>
          <c:marker>
            <c:symbol val="none"/>
          </c:marker>
          <c:cat>
            <c:strRef>
              <c:f>'Figure A1'!$C$61:$C$66</c:f>
              <c:strCache>
                <c:ptCount val="6"/>
                <c:pt idx="0">
                  <c:v>1980-1984</c:v>
                </c:pt>
                <c:pt idx="1">
                  <c:v>1985-1989</c:v>
                </c:pt>
                <c:pt idx="2">
                  <c:v>1990-1994</c:v>
                </c:pt>
                <c:pt idx="3">
                  <c:v>1995-1999</c:v>
                </c:pt>
                <c:pt idx="4">
                  <c:v>2000-2004</c:v>
                </c:pt>
                <c:pt idx="5">
                  <c:v>2005-2009</c:v>
                </c:pt>
              </c:strCache>
            </c:strRef>
          </c:cat>
          <c:val>
            <c:numRef>
              <c:f>'Figure A1'!$D$19:$D$24</c:f>
              <c:numCache>
                <c:formatCode>#,#00</c:formatCode>
                <c:ptCount val="6"/>
                <c:pt idx="2">
                  <c:v>22.66</c:v>
                </c:pt>
                <c:pt idx="3">
                  <c:v>19.36</c:v>
                </c:pt>
                <c:pt idx="4">
                  <c:v>18.28</c:v>
                </c:pt>
              </c:numCache>
            </c:numRef>
          </c:val>
          <c:smooth val="0"/>
        </c:ser>
        <c:ser>
          <c:idx val="3"/>
          <c:order val="3"/>
          <c:tx>
            <c:strRef>
              <c:f>'Figure A1'!$B$25</c:f>
              <c:strCache>
                <c:ptCount val="1"/>
                <c:pt idx="0">
                  <c:v>England &amp; Wales</c:v>
                </c:pt>
              </c:strCache>
            </c:strRef>
          </c:tx>
          <c:marker>
            <c:symbol val="none"/>
          </c:marker>
          <c:cat>
            <c:strRef>
              <c:f>'Figure A1'!$C$61:$C$66</c:f>
              <c:strCache>
                <c:ptCount val="6"/>
                <c:pt idx="0">
                  <c:v>1980-1984</c:v>
                </c:pt>
                <c:pt idx="1">
                  <c:v>1985-1989</c:v>
                </c:pt>
                <c:pt idx="2">
                  <c:v>1990-1994</c:v>
                </c:pt>
                <c:pt idx="3">
                  <c:v>1995-1999</c:v>
                </c:pt>
                <c:pt idx="4">
                  <c:v>2000-2004</c:v>
                </c:pt>
                <c:pt idx="5">
                  <c:v>2005-2009</c:v>
                </c:pt>
              </c:strCache>
            </c:strRef>
          </c:cat>
          <c:val>
            <c:numRef>
              <c:f>'Figure A1'!$D$25:$D$30</c:f>
              <c:numCache>
                <c:formatCode>#,#00</c:formatCode>
                <c:ptCount val="6"/>
                <c:pt idx="0">
                  <c:v>3.88</c:v>
                </c:pt>
                <c:pt idx="1">
                  <c:v>6.07</c:v>
                </c:pt>
                <c:pt idx="2">
                  <c:v>8.61</c:v>
                </c:pt>
                <c:pt idx="3">
                  <c:v>11.77</c:v>
                </c:pt>
                <c:pt idx="4">
                  <c:v>12.87</c:v>
                </c:pt>
                <c:pt idx="5">
                  <c:v>11.61</c:v>
                </c:pt>
              </c:numCache>
            </c:numRef>
          </c:val>
          <c:smooth val="0"/>
        </c:ser>
        <c:ser>
          <c:idx val="4"/>
          <c:order val="4"/>
          <c:tx>
            <c:strRef>
              <c:f>'Figure A1'!$B$31</c:f>
              <c:strCache>
                <c:ptCount val="1"/>
                <c:pt idx="0">
                  <c:v>France</c:v>
                </c:pt>
              </c:strCache>
            </c:strRef>
          </c:tx>
          <c:marker>
            <c:symbol val="none"/>
          </c:marker>
          <c:cat>
            <c:strRef>
              <c:f>'Figure A1'!$C$61:$C$66</c:f>
              <c:strCache>
                <c:ptCount val="6"/>
                <c:pt idx="0">
                  <c:v>1980-1984</c:v>
                </c:pt>
                <c:pt idx="1">
                  <c:v>1985-1989</c:v>
                </c:pt>
                <c:pt idx="2">
                  <c:v>1990-1994</c:v>
                </c:pt>
                <c:pt idx="3">
                  <c:v>1995-1999</c:v>
                </c:pt>
                <c:pt idx="4">
                  <c:v>2000-2004</c:v>
                </c:pt>
                <c:pt idx="5">
                  <c:v>2005-2009</c:v>
                </c:pt>
              </c:strCache>
            </c:strRef>
          </c:cat>
          <c:val>
            <c:numRef>
              <c:f>'Figure A1'!$D$31:$D$36</c:f>
              <c:numCache>
                <c:formatCode>#,#00</c:formatCode>
                <c:ptCount val="6"/>
                <c:pt idx="0">
                  <c:v>30.844999999999999</c:v>
                </c:pt>
                <c:pt idx="1">
                  <c:v>26.96</c:v>
                </c:pt>
                <c:pt idx="2">
                  <c:v>16.350000000000001</c:v>
                </c:pt>
                <c:pt idx="3">
                  <c:v>16.73</c:v>
                </c:pt>
                <c:pt idx="4">
                  <c:v>20.61</c:v>
                </c:pt>
                <c:pt idx="5">
                  <c:v>25.23</c:v>
                </c:pt>
              </c:numCache>
            </c:numRef>
          </c:val>
          <c:smooth val="0"/>
        </c:ser>
        <c:ser>
          <c:idx val="5"/>
          <c:order val="5"/>
          <c:tx>
            <c:strRef>
              <c:f>'Figure A1'!$B$37</c:f>
              <c:strCache>
                <c:ptCount val="1"/>
                <c:pt idx="0">
                  <c:v>Switzerland</c:v>
                </c:pt>
              </c:strCache>
            </c:strRef>
          </c:tx>
          <c:marker>
            <c:symbol val="none"/>
          </c:marker>
          <c:cat>
            <c:strRef>
              <c:f>'Figure A1'!$C$61:$C$66</c:f>
              <c:strCache>
                <c:ptCount val="6"/>
                <c:pt idx="0">
                  <c:v>1980-1984</c:v>
                </c:pt>
                <c:pt idx="1">
                  <c:v>1985-1989</c:v>
                </c:pt>
                <c:pt idx="2">
                  <c:v>1990-1994</c:v>
                </c:pt>
                <c:pt idx="3">
                  <c:v>1995-1999</c:v>
                </c:pt>
                <c:pt idx="4">
                  <c:v>2000-2004</c:v>
                </c:pt>
                <c:pt idx="5">
                  <c:v>2005-2009</c:v>
                </c:pt>
              </c:strCache>
            </c:strRef>
          </c:cat>
          <c:val>
            <c:numRef>
              <c:f>'Figure A1'!$D$37:$D$42</c:f>
              <c:numCache>
                <c:formatCode>#,#00</c:formatCode>
                <c:ptCount val="6"/>
                <c:pt idx="2">
                  <c:v>13.11</c:v>
                </c:pt>
                <c:pt idx="3">
                  <c:v>18.079999999999998</c:v>
                </c:pt>
                <c:pt idx="4">
                  <c:v>6.76</c:v>
                </c:pt>
                <c:pt idx="5">
                  <c:v>7.91</c:v>
                </c:pt>
              </c:numCache>
            </c:numRef>
          </c:val>
          <c:smooth val="0"/>
        </c:ser>
        <c:ser>
          <c:idx val="6"/>
          <c:order val="6"/>
          <c:tx>
            <c:strRef>
              <c:f>'Figure A1'!$B$43</c:f>
              <c:strCache>
                <c:ptCount val="1"/>
                <c:pt idx="0">
                  <c:v>Austria</c:v>
                </c:pt>
              </c:strCache>
            </c:strRef>
          </c:tx>
          <c:marker>
            <c:symbol val="none"/>
          </c:marker>
          <c:cat>
            <c:strRef>
              <c:f>'Figure A1'!$C$61:$C$66</c:f>
              <c:strCache>
                <c:ptCount val="6"/>
                <c:pt idx="0">
                  <c:v>1980-1984</c:v>
                </c:pt>
                <c:pt idx="1">
                  <c:v>1985-1989</c:v>
                </c:pt>
                <c:pt idx="2">
                  <c:v>1990-1994</c:v>
                </c:pt>
                <c:pt idx="3">
                  <c:v>1995-1999</c:v>
                </c:pt>
                <c:pt idx="4">
                  <c:v>2000-2004</c:v>
                </c:pt>
                <c:pt idx="5">
                  <c:v>2005-2009</c:v>
                </c:pt>
              </c:strCache>
            </c:strRef>
          </c:cat>
          <c:val>
            <c:numRef>
              <c:f>'Figure A1'!$D$43:$D$48</c:f>
              <c:numCache>
                <c:formatCode>#,#00</c:formatCode>
                <c:ptCount val="6"/>
                <c:pt idx="0">
                  <c:v>4.32</c:v>
                </c:pt>
                <c:pt idx="2">
                  <c:v>8.2899999999999991</c:v>
                </c:pt>
                <c:pt idx="4">
                  <c:v>6.55</c:v>
                </c:pt>
              </c:numCache>
            </c:numRef>
          </c:val>
          <c:smooth val="0"/>
        </c:ser>
        <c:ser>
          <c:idx val="7"/>
          <c:order val="7"/>
          <c:tx>
            <c:strRef>
              <c:f>'Figure A1'!$B$49</c:f>
              <c:strCache>
                <c:ptCount val="1"/>
                <c:pt idx="0">
                  <c:v>Madrid</c:v>
                </c:pt>
              </c:strCache>
            </c:strRef>
          </c:tx>
          <c:marker>
            <c:symbol val="none"/>
          </c:marker>
          <c:cat>
            <c:strRef>
              <c:f>'Figure A1'!$C$61:$C$66</c:f>
              <c:strCache>
                <c:ptCount val="6"/>
                <c:pt idx="0">
                  <c:v>1980-1984</c:v>
                </c:pt>
                <c:pt idx="1">
                  <c:v>1985-1989</c:v>
                </c:pt>
                <c:pt idx="2">
                  <c:v>1990-1994</c:v>
                </c:pt>
                <c:pt idx="3">
                  <c:v>1995-1999</c:v>
                </c:pt>
                <c:pt idx="4">
                  <c:v>2000-2004</c:v>
                </c:pt>
                <c:pt idx="5">
                  <c:v>2005-2009</c:v>
                </c:pt>
              </c:strCache>
            </c:strRef>
          </c:cat>
          <c:val>
            <c:numRef>
              <c:f>'Figure A1'!$D$49:$D$54</c:f>
              <c:numCache>
                <c:formatCode>#,#00</c:formatCode>
                <c:ptCount val="6"/>
                <c:pt idx="3">
                  <c:v>2.98</c:v>
                </c:pt>
                <c:pt idx="4">
                  <c:v>2.67</c:v>
                </c:pt>
              </c:numCache>
            </c:numRef>
          </c:val>
          <c:smooth val="0"/>
        </c:ser>
        <c:ser>
          <c:idx val="8"/>
          <c:order val="8"/>
          <c:tx>
            <c:strRef>
              <c:f>'Figure A1'!$B$55</c:f>
              <c:strCache>
                <c:ptCount val="1"/>
                <c:pt idx="0">
                  <c:v>Italy, Turin</c:v>
                </c:pt>
              </c:strCache>
            </c:strRef>
          </c:tx>
          <c:marker>
            <c:symbol val="none"/>
          </c:marker>
          <c:cat>
            <c:strRef>
              <c:f>'Figure A1'!$C$61:$C$66</c:f>
              <c:strCache>
                <c:ptCount val="6"/>
                <c:pt idx="0">
                  <c:v>1980-1984</c:v>
                </c:pt>
                <c:pt idx="1">
                  <c:v>1985-1989</c:v>
                </c:pt>
                <c:pt idx="2">
                  <c:v>1990-1994</c:v>
                </c:pt>
                <c:pt idx="3">
                  <c:v>1995-1999</c:v>
                </c:pt>
                <c:pt idx="4">
                  <c:v>2000-2004</c:v>
                </c:pt>
                <c:pt idx="5">
                  <c:v>2005-2009</c:v>
                </c:pt>
              </c:strCache>
            </c:strRef>
          </c:cat>
          <c:val>
            <c:numRef>
              <c:f>'Figure A1'!$D$55:$D$60</c:f>
              <c:numCache>
                <c:formatCode>#,#00</c:formatCode>
                <c:ptCount val="6"/>
                <c:pt idx="0">
                  <c:v>1.68</c:v>
                </c:pt>
                <c:pt idx="1">
                  <c:v>4.0599999999999996</c:v>
                </c:pt>
                <c:pt idx="2">
                  <c:v>1.82</c:v>
                </c:pt>
                <c:pt idx="3">
                  <c:v>2.34</c:v>
                </c:pt>
                <c:pt idx="4">
                  <c:v>3.31</c:v>
                </c:pt>
                <c:pt idx="5">
                  <c:v>1.44</c:v>
                </c:pt>
              </c:numCache>
            </c:numRef>
          </c:val>
          <c:smooth val="0"/>
        </c:ser>
        <c:ser>
          <c:idx val="9"/>
          <c:order val="9"/>
          <c:tx>
            <c:strRef>
              <c:f>'Figure A1'!$B$61</c:f>
              <c:strCache>
                <c:ptCount val="1"/>
                <c:pt idx="0">
                  <c:v>Lithuania</c:v>
                </c:pt>
              </c:strCache>
            </c:strRef>
          </c:tx>
          <c:marker>
            <c:symbol val="none"/>
          </c:marker>
          <c:cat>
            <c:strRef>
              <c:f>'Figure A1'!$C$61:$C$66</c:f>
              <c:strCache>
                <c:ptCount val="6"/>
                <c:pt idx="0">
                  <c:v>1980-1984</c:v>
                </c:pt>
                <c:pt idx="1">
                  <c:v>1985-1989</c:v>
                </c:pt>
                <c:pt idx="2">
                  <c:v>1990-1994</c:v>
                </c:pt>
                <c:pt idx="3">
                  <c:v>1995-1999</c:v>
                </c:pt>
                <c:pt idx="4">
                  <c:v>2000-2004</c:v>
                </c:pt>
                <c:pt idx="5">
                  <c:v>2005-2009</c:v>
                </c:pt>
              </c:strCache>
            </c:strRef>
          </c:cat>
          <c:val>
            <c:numRef>
              <c:f>'Figure A1'!$D$61:$D$66</c:f>
              <c:numCache>
                <c:formatCode>#,#00</c:formatCode>
                <c:ptCount val="6"/>
                <c:pt idx="4">
                  <c:v>17.27</c:v>
                </c:pt>
                <c:pt idx="5">
                  <c:v>27.5</c:v>
                </c:pt>
              </c:numCache>
            </c:numRef>
          </c:val>
          <c:smooth val="0"/>
        </c:ser>
        <c:dLbls>
          <c:showLegendKey val="0"/>
          <c:showVal val="0"/>
          <c:showCatName val="0"/>
          <c:showSerName val="0"/>
          <c:showPercent val="0"/>
          <c:showBubbleSize val="0"/>
        </c:dLbls>
        <c:marker val="1"/>
        <c:smooth val="0"/>
        <c:axId val="153586304"/>
        <c:axId val="153588096"/>
      </c:lineChart>
      <c:catAx>
        <c:axId val="153586304"/>
        <c:scaling>
          <c:orientation val="minMax"/>
        </c:scaling>
        <c:delete val="0"/>
        <c:axPos val="b"/>
        <c:majorTickMark val="out"/>
        <c:minorTickMark val="none"/>
        <c:tickLblPos val="nextTo"/>
        <c:crossAx val="153588096"/>
        <c:crosses val="autoZero"/>
        <c:auto val="1"/>
        <c:lblAlgn val="ctr"/>
        <c:lblOffset val="100"/>
        <c:noMultiLvlLbl val="0"/>
      </c:catAx>
      <c:valAx>
        <c:axId val="153588096"/>
        <c:scaling>
          <c:orientation val="minMax"/>
          <c:max val="160"/>
        </c:scaling>
        <c:delete val="0"/>
        <c:axPos val="l"/>
        <c:majorGridlines/>
        <c:numFmt formatCode="0" sourceLinked="0"/>
        <c:majorTickMark val="out"/>
        <c:minorTickMark val="none"/>
        <c:tickLblPos val="nextTo"/>
        <c:crossAx val="153586304"/>
        <c:crosses val="autoZero"/>
        <c:crossBetween val="between"/>
      </c:valAx>
    </c:plotArea>
    <c:legend>
      <c:legendPos val="r"/>
      <c:layout>
        <c:manualLayout>
          <c:xMode val="edge"/>
          <c:yMode val="edge"/>
          <c:x val="0.72598512685914263"/>
          <c:y val="0.25040826418436823"/>
          <c:w val="0.27401487314085737"/>
          <c:h val="0.49918325426712967"/>
        </c:manualLayout>
      </c:layout>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t>
            </a:r>
            <a:r>
              <a:rPr lang="en-US" baseline="0"/>
              <a:t>anual men</a:t>
            </a:r>
            <a:endParaRPr lang="en-US"/>
          </a:p>
        </c:rich>
      </c:tx>
      <c:layout>
        <c:manualLayout>
          <c:xMode val="edge"/>
          <c:yMode val="edge"/>
          <c:x val="0.31017366579177602"/>
          <c:y val="4.6928916494133888E-2"/>
        </c:manualLayout>
      </c:layout>
      <c:overlay val="0"/>
    </c:title>
    <c:autoTitleDeleted val="0"/>
    <c:plotArea>
      <c:layout>
        <c:manualLayout>
          <c:layoutTarget val="inner"/>
          <c:xMode val="edge"/>
          <c:yMode val="edge"/>
          <c:x val="7.1988407699037624E-2"/>
          <c:y val="3.0648777598452366E-2"/>
          <c:w val="0.66233005249343835"/>
          <c:h val="0.82491818957412932"/>
        </c:manualLayout>
      </c:layout>
      <c:lineChart>
        <c:grouping val="standard"/>
        <c:varyColors val="0"/>
        <c:ser>
          <c:idx val="0"/>
          <c:order val="0"/>
          <c:tx>
            <c:strRef>
              <c:f>'Figure A1'!$B$7</c:f>
              <c:strCache>
                <c:ptCount val="1"/>
                <c:pt idx="0">
                  <c:v>Finland</c:v>
                </c:pt>
              </c:strCache>
            </c:strRef>
          </c:tx>
          <c:marker>
            <c:symbol val="none"/>
          </c:marker>
          <c:cat>
            <c:strRef>
              <c:f>'Figure A1'!$C$61:$C$66</c:f>
              <c:strCache>
                <c:ptCount val="6"/>
                <c:pt idx="0">
                  <c:v>1980-1984</c:v>
                </c:pt>
                <c:pt idx="1">
                  <c:v>1985-1989</c:v>
                </c:pt>
                <c:pt idx="2">
                  <c:v>1990-1994</c:v>
                </c:pt>
                <c:pt idx="3">
                  <c:v>1995-1999</c:v>
                </c:pt>
                <c:pt idx="4">
                  <c:v>2000-2004</c:v>
                </c:pt>
                <c:pt idx="5">
                  <c:v>2005-2009</c:v>
                </c:pt>
              </c:strCache>
            </c:strRef>
          </c:cat>
          <c:val>
            <c:numRef>
              <c:f>'Figure A1'!$G$7:$G$12</c:f>
              <c:numCache>
                <c:formatCode>#,#00</c:formatCode>
                <c:ptCount val="6"/>
                <c:pt idx="0">
                  <c:v>66.849999999999994</c:v>
                </c:pt>
                <c:pt idx="1">
                  <c:v>87.49</c:v>
                </c:pt>
                <c:pt idx="2">
                  <c:v>93.5</c:v>
                </c:pt>
                <c:pt idx="3">
                  <c:v>117.39</c:v>
                </c:pt>
                <c:pt idx="4">
                  <c:v>119.43</c:v>
                </c:pt>
                <c:pt idx="5">
                  <c:v>144.77000000000001</c:v>
                </c:pt>
              </c:numCache>
            </c:numRef>
          </c:val>
          <c:smooth val="0"/>
        </c:ser>
        <c:ser>
          <c:idx val="1"/>
          <c:order val="1"/>
          <c:tx>
            <c:strRef>
              <c:f>'Figure A1'!$B$13</c:f>
              <c:strCache>
                <c:ptCount val="1"/>
                <c:pt idx="0">
                  <c:v>Sweden</c:v>
                </c:pt>
              </c:strCache>
            </c:strRef>
          </c:tx>
          <c:marker>
            <c:symbol val="none"/>
          </c:marker>
          <c:cat>
            <c:strRef>
              <c:f>'Figure A1'!$C$61:$C$66</c:f>
              <c:strCache>
                <c:ptCount val="6"/>
                <c:pt idx="0">
                  <c:v>1980-1984</c:v>
                </c:pt>
                <c:pt idx="1">
                  <c:v>1985-1989</c:v>
                </c:pt>
                <c:pt idx="2">
                  <c:v>1990-1994</c:v>
                </c:pt>
                <c:pt idx="3">
                  <c:v>1995-1999</c:v>
                </c:pt>
                <c:pt idx="4">
                  <c:v>2000-2004</c:v>
                </c:pt>
                <c:pt idx="5">
                  <c:v>2005-2009</c:v>
                </c:pt>
              </c:strCache>
            </c:strRef>
          </c:cat>
          <c:val>
            <c:numRef>
              <c:f>'Figure A1'!$G$13:$G$18</c:f>
              <c:numCache>
                <c:formatCode>#,#00</c:formatCode>
                <c:ptCount val="6"/>
                <c:pt idx="2">
                  <c:v>21.51</c:v>
                </c:pt>
                <c:pt idx="3">
                  <c:v>26.58</c:v>
                </c:pt>
              </c:numCache>
            </c:numRef>
          </c:val>
          <c:smooth val="0"/>
        </c:ser>
        <c:ser>
          <c:idx val="2"/>
          <c:order val="2"/>
          <c:tx>
            <c:strRef>
              <c:f>'Figure A1'!$B$19</c:f>
              <c:strCache>
                <c:ptCount val="1"/>
                <c:pt idx="0">
                  <c:v>Denmark</c:v>
                </c:pt>
              </c:strCache>
            </c:strRef>
          </c:tx>
          <c:marker>
            <c:symbol val="none"/>
          </c:marker>
          <c:cat>
            <c:strRef>
              <c:f>'Figure A1'!$C$61:$C$66</c:f>
              <c:strCache>
                <c:ptCount val="6"/>
                <c:pt idx="0">
                  <c:v>1980-1984</c:v>
                </c:pt>
                <c:pt idx="1">
                  <c:v>1985-1989</c:v>
                </c:pt>
                <c:pt idx="2">
                  <c:v>1990-1994</c:v>
                </c:pt>
                <c:pt idx="3">
                  <c:v>1995-1999</c:v>
                </c:pt>
                <c:pt idx="4">
                  <c:v>2000-2004</c:v>
                </c:pt>
                <c:pt idx="5">
                  <c:v>2005-2009</c:v>
                </c:pt>
              </c:strCache>
            </c:strRef>
          </c:cat>
          <c:val>
            <c:numRef>
              <c:f>'Figure A1'!$G$19:$G$24</c:f>
              <c:numCache>
                <c:formatCode>#,#00</c:formatCode>
                <c:ptCount val="6"/>
                <c:pt idx="2">
                  <c:v>36.75</c:v>
                </c:pt>
                <c:pt idx="3">
                  <c:v>38.19</c:v>
                </c:pt>
                <c:pt idx="4">
                  <c:v>37.32</c:v>
                </c:pt>
              </c:numCache>
            </c:numRef>
          </c:val>
          <c:smooth val="0"/>
        </c:ser>
        <c:ser>
          <c:idx val="3"/>
          <c:order val="3"/>
          <c:tx>
            <c:strRef>
              <c:f>'Figure A1'!$B$25</c:f>
              <c:strCache>
                <c:ptCount val="1"/>
                <c:pt idx="0">
                  <c:v>England &amp; Wales</c:v>
                </c:pt>
              </c:strCache>
            </c:strRef>
          </c:tx>
          <c:marker>
            <c:symbol val="none"/>
          </c:marker>
          <c:cat>
            <c:strRef>
              <c:f>'Figure A1'!$C$61:$C$66</c:f>
              <c:strCache>
                <c:ptCount val="6"/>
                <c:pt idx="0">
                  <c:v>1980-1984</c:v>
                </c:pt>
                <c:pt idx="1">
                  <c:v>1985-1989</c:v>
                </c:pt>
                <c:pt idx="2">
                  <c:v>1990-1994</c:v>
                </c:pt>
                <c:pt idx="3">
                  <c:v>1995-1999</c:v>
                </c:pt>
                <c:pt idx="4">
                  <c:v>2000-2004</c:v>
                </c:pt>
                <c:pt idx="5">
                  <c:v>2005-2009</c:v>
                </c:pt>
              </c:strCache>
            </c:strRef>
          </c:cat>
          <c:val>
            <c:numRef>
              <c:f>'Figure A1'!$G$25:$G$30</c:f>
              <c:numCache>
                <c:formatCode>#,#00</c:formatCode>
                <c:ptCount val="6"/>
                <c:pt idx="0">
                  <c:v>5.46</c:v>
                </c:pt>
                <c:pt idx="1">
                  <c:v>6.35</c:v>
                </c:pt>
                <c:pt idx="2">
                  <c:v>8.7200000000000006</c:v>
                </c:pt>
                <c:pt idx="3">
                  <c:v>20.43</c:v>
                </c:pt>
                <c:pt idx="4">
                  <c:v>25.14</c:v>
                </c:pt>
                <c:pt idx="5">
                  <c:v>27.94</c:v>
                </c:pt>
              </c:numCache>
            </c:numRef>
          </c:val>
          <c:smooth val="0"/>
        </c:ser>
        <c:ser>
          <c:idx val="4"/>
          <c:order val="4"/>
          <c:tx>
            <c:strRef>
              <c:f>'Figure A1'!$B$31</c:f>
              <c:strCache>
                <c:ptCount val="1"/>
                <c:pt idx="0">
                  <c:v>France</c:v>
                </c:pt>
              </c:strCache>
            </c:strRef>
          </c:tx>
          <c:marker>
            <c:symbol val="none"/>
          </c:marker>
          <c:cat>
            <c:strRef>
              <c:f>'Figure A1'!$C$61:$C$66</c:f>
              <c:strCache>
                <c:ptCount val="6"/>
                <c:pt idx="0">
                  <c:v>1980-1984</c:v>
                </c:pt>
                <c:pt idx="1">
                  <c:v>1985-1989</c:v>
                </c:pt>
                <c:pt idx="2">
                  <c:v>1990-1994</c:v>
                </c:pt>
                <c:pt idx="3">
                  <c:v>1995-1999</c:v>
                </c:pt>
                <c:pt idx="4">
                  <c:v>2000-2004</c:v>
                </c:pt>
                <c:pt idx="5">
                  <c:v>2005-2009</c:v>
                </c:pt>
              </c:strCache>
            </c:strRef>
          </c:cat>
          <c:val>
            <c:numRef>
              <c:f>'Figure A1'!$G$31:$G$36</c:f>
              <c:numCache>
                <c:formatCode>#,#00</c:formatCode>
                <c:ptCount val="6"/>
                <c:pt idx="0">
                  <c:v>76.150000000000006</c:v>
                </c:pt>
                <c:pt idx="1">
                  <c:v>84.35</c:v>
                </c:pt>
                <c:pt idx="2">
                  <c:v>63.26</c:v>
                </c:pt>
                <c:pt idx="3">
                  <c:v>60.66</c:v>
                </c:pt>
                <c:pt idx="4">
                  <c:v>57.08</c:v>
                </c:pt>
                <c:pt idx="5">
                  <c:v>57.83</c:v>
                </c:pt>
              </c:numCache>
            </c:numRef>
          </c:val>
          <c:smooth val="0"/>
        </c:ser>
        <c:ser>
          <c:idx val="5"/>
          <c:order val="5"/>
          <c:tx>
            <c:strRef>
              <c:f>'Figure A1'!$B$37</c:f>
              <c:strCache>
                <c:ptCount val="1"/>
                <c:pt idx="0">
                  <c:v>Switzerland</c:v>
                </c:pt>
              </c:strCache>
            </c:strRef>
          </c:tx>
          <c:marker>
            <c:symbol val="none"/>
          </c:marker>
          <c:cat>
            <c:strRef>
              <c:f>'Figure A1'!$C$61:$C$66</c:f>
              <c:strCache>
                <c:ptCount val="6"/>
                <c:pt idx="0">
                  <c:v>1980-1984</c:v>
                </c:pt>
                <c:pt idx="1">
                  <c:v>1985-1989</c:v>
                </c:pt>
                <c:pt idx="2">
                  <c:v>1990-1994</c:v>
                </c:pt>
                <c:pt idx="3">
                  <c:v>1995-1999</c:v>
                </c:pt>
                <c:pt idx="4">
                  <c:v>2000-2004</c:v>
                </c:pt>
                <c:pt idx="5">
                  <c:v>2005-2009</c:v>
                </c:pt>
              </c:strCache>
            </c:strRef>
          </c:cat>
          <c:val>
            <c:numRef>
              <c:f>'Figure A1'!$G$37:$G$42</c:f>
              <c:numCache>
                <c:formatCode>#,#00</c:formatCode>
                <c:ptCount val="6"/>
                <c:pt idx="2">
                  <c:v>34.01</c:v>
                </c:pt>
                <c:pt idx="3">
                  <c:v>45.2</c:v>
                </c:pt>
                <c:pt idx="4">
                  <c:v>20.59</c:v>
                </c:pt>
                <c:pt idx="5">
                  <c:v>21.59</c:v>
                </c:pt>
              </c:numCache>
            </c:numRef>
          </c:val>
          <c:smooth val="0"/>
        </c:ser>
        <c:ser>
          <c:idx val="6"/>
          <c:order val="6"/>
          <c:tx>
            <c:strRef>
              <c:f>'Figure A1'!$B$43</c:f>
              <c:strCache>
                <c:ptCount val="1"/>
                <c:pt idx="0">
                  <c:v>Austria</c:v>
                </c:pt>
              </c:strCache>
            </c:strRef>
          </c:tx>
          <c:marker>
            <c:symbol val="none"/>
          </c:marker>
          <c:cat>
            <c:strRef>
              <c:f>'Figure A1'!$C$61:$C$66</c:f>
              <c:strCache>
                <c:ptCount val="6"/>
                <c:pt idx="0">
                  <c:v>1980-1984</c:v>
                </c:pt>
                <c:pt idx="1">
                  <c:v>1985-1989</c:v>
                </c:pt>
                <c:pt idx="2">
                  <c:v>1990-1994</c:v>
                </c:pt>
                <c:pt idx="3">
                  <c:v>1995-1999</c:v>
                </c:pt>
                <c:pt idx="4">
                  <c:v>2000-2004</c:v>
                </c:pt>
                <c:pt idx="5">
                  <c:v>2005-2009</c:v>
                </c:pt>
              </c:strCache>
            </c:strRef>
          </c:cat>
          <c:val>
            <c:numRef>
              <c:f>'Figure A1'!$G$43:$G$48</c:f>
              <c:numCache>
                <c:formatCode>#,#00</c:formatCode>
                <c:ptCount val="6"/>
                <c:pt idx="0">
                  <c:v>15.4</c:v>
                </c:pt>
                <c:pt idx="2">
                  <c:v>22.96</c:v>
                </c:pt>
                <c:pt idx="4">
                  <c:v>20.57</c:v>
                </c:pt>
              </c:numCache>
            </c:numRef>
          </c:val>
          <c:smooth val="0"/>
        </c:ser>
        <c:ser>
          <c:idx val="7"/>
          <c:order val="7"/>
          <c:tx>
            <c:strRef>
              <c:f>'Figure A1'!$B$49</c:f>
              <c:strCache>
                <c:ptCount val="1"/>
                <c:pt idx="0">
                  <c:v>Madrid</c:v>
                </c:pt>
              </c:strCache>
            </c:strRef>
          </c:tx>
          <c:marker>
            <c:symbol val="none"/>
          </c:marker>
          <c:cat>
            <c:strRef>
              <c:f>'Figure A1'!$C$61:$C$66</c:f>
              <c:strCache>
                <c:ptCount val="6"/>
                <c:pt idx="0">
                  <c:v>1980-1984</c:v>
                </c:pt>
                <c:pt idx="1">
                  <c:v>1985-1989</c:v>
                </c:pt>
                <c:pt idx="2">
                  <c:v>1990-1994</c:v>
                </c:pt>
                <c:pt idx="3">
                  <c:v>1995-1999</c:v>
                </c:pt>
                <c:pt idx="4">
                  <c:v>2000-2004</c:v>
                </c:pt>
                <c:pt idx="5">
                  <c:v>2005-2009</c:v>
                </c:pt>
              </c:strCache>
            </c:strRef>
          </c:cat>
          <c:val>
            <c:numRef>
              <c:f>'Figure A1'!$G$49:$G$54</c:f>
              <c:numCache>
                <c:formatCode>#,#00</c:formatCode>
                <c:ptCount val="6"/>
                <c:pt idx="3">
                  <c:v>7.51</c:v>
                </c:pt>
                <c:pt idx="4">
                  <c:v>2.5299999999999998</c:v>
                </c:pt>
              </c:numCache>
            </c:numRef>
          </c:val>
          <c:smooth val="0"/>
        </c:ser>
        <c:ser>
          <c:idx val="8"/>
          <c:order val="8"/>
          <c:tx>
            <c:strRef>
              <c:f>'Figure A1'!$B$55</c:f>
              <c:strCache>
                <c:ptCount val="1"/>
                <c:pt idx="0">
                  <c:v>Italy, Turin</c:v>
                </c:pt>
              </c:strCache>
            </c:strRef>
          </c:tx>
          <c:marker>
            <c:symbol val="none"/>
          </c:marker>
          <c:cat>
            <c:strRef>
              <c:f>'Figure A1'!$C$61:$C$66</c:f>
              <c:strCache>
                <c:ptCount val="6"/>
                <c:pt idx="0">
                  <c:v>1980-1984</c:v>
                </c:pt>
                <c:pt idx="1">
                  <c:v>1985-1989</c:v>
                </c:pt>
                <c:pt idx="2">
                  <c:v>1990-1994</c:v>
                </c:pt>
                <c:pt idx="3">
                  <c:v>1995-1999</c:v>
                </c:pt>
                <c:pt idx="4">
                  <c:v>2000-2004</c:v>
                </c:pt>
                <c:pt idx="5">
                  <c:v>2005-2009</c:v>
                </c:pt>
              </c:strCache>
            </c:strRef>
          </c:cat>
          <c:val>
            <c:numRef>
              <c:f>'Figure A1'!$G$55:$G$60</c:f>
              <c:numCache>
                <c:formatCode>#,#00</c:formatCode>
                <c:ptCount val="6"/>
                <c:pt idx="0">
                  <c:v>5.75</c:v>
                </c:pt>
                <c:pt idx="1">
                  <c:v>6.63</c:v>
                </c:pt>
                <c:pt idx="2">
                  <c:v>5.34</c:v>
                </c:pt>
                <c:pt idx="3">
                  <c:v>7.03</c:v>
                </c:pt>
                <c:pt idx="4">
                  <c:v>6.28</c:v>
                </c:pt>
                <c:pt idx="5">
                  <c:v>4.62</c:v>
                </c:pt>
              </c:numCache>
            </c:numRef>
          </c:val>
          <c:smooth val="0"/>
        </c:ser>
        <c:ser>
          <c:idx val="9"/>
          <c:order val="9"/>
          <c:tx>
            <c:strRef>
              <c:f>'Figure A1'!$B$61</c:f>
              <c:strCache>
                <c:ptCount val="1"/>
                <c:pt idx="0">
                  <c:v>Lithuania</c:v>
                </c:pt>
              </c:strCache>
            </c:strRef>
          </c:tx>
          <c:marker>
            <c:symbol val="none"/>
          </c:marker>
          <c:cat>
            <c:strRef>
              <c:f>'Figure A1'!$C$61:$C$66</c:f>
              <c:strCache>
                <c:ptCount val="6"/>
                <c:pt idx="0">
                  <c:v>1980-1984</c:v>
                </c:pt>
                <c:pt idx="1">
                  <c:v>1985-1989</c:v>
                </c:pt>
                <c:pt idx="2">
                  <c:v>1990-1994</c:v>
                </c:pt>
                <c:pt idx="3">
                  <c:v>1995-1999</c:v>
                </c:pt>
                <c:pt idx="4">
                  <c:v>2000-2004</c:v>
                </c:pt>
                <c:pt idx="5">
                  <c:v>2005-2009</c:v>
                </c:pt>
              </c:strCache>
            </c:strRef>
          </c:cat>
          <c:val>
            <c:numRef>
              <c:f>'Figure A1'!$G$61:$G$66</c:f>
              <c:numCache>
                <c:formatCode>#,#00</c:formatCode>
                <c:ptCount val="6"/>
                <c:pt idx="4">
                  <c:v>33.46</c:v>
                </c:pt>
                <c:pt idx="5">
                  <c:v>61.25</c:v>
                </c:pt>
              </c:numCache>
            </c:numRef>
          </c:val>
          <c:smooth val="0"/>
        </c:ser>
        <c:dLbls>
          <c:showLegendKey val="0"/>
          <c:showVal val="0"/>
          <c:showCatName val="0"/>
          <c:showSerName val="0"/>
          <c:showPercent val="0"/>
          <c:showBubbleSize val="0"/>
        </c:dLbls>
        <c:marker val="1"/>
        <c:smooth val="0"/>
        <c:axId val="153435520"/>
        <c:axId val="153445504"/>
      </c:lineChart>
      <c:catAx>
        <c:axId val="153435520"/>
        <c:scaling>
          <c:orientation val="minMax"/>
        </c:scaling>
        <c:delete val="0"/>
        <c:axPos val="b"/>
        <c:majorTickMark val="out"/>
        <c:minorTickMark val="none"/>
        <c:tickLblPos val="nextTo"/>
        <c:crossAx val="153445504"/>
        <c:crosses val="autoZero"/>
        <c:auto val="1"/>
        <c:lblAlgn val="ctr"/>
        <c:lblOffset val="100"/>
        <c:noMultiLvlLbl val="0"/>
      </c:catAx>
      <c:valAx>
        <c:axId val="153445504"/>
        <c:scaling>
          <c:orientation val="minMax"/>
        </c:scaling>
        <c:delete val="0"/>
        <c:axPos val="l"/>
        <c:majorGridlines/>
        <c:numFmt formatCode="0" sourceLinked="0"/>
        <c:majorTickMark val="out"/>
        <c:minorTickMark val="none"/>
        <c:tickLblPos val="nextTo"/>
        <c:crossAx val="153435520"/>
        <c:crosses val="autoZero"/>
        <c:crossBetween val="between"/>
      </c:valAx>
    </c:plotArea>
    <c:legend>
      <c:legendPos val="r"/>
      <c:layout>
        <c:manualLayout>
          <c:xMode val="edge"/>
          <c:yMode val="edge"/>
          <c:x val="0.72598512685914263"/>
          <c:y val="0.25040826418436823"/>
          <c:w val="0.27401487314085737"/>
          <c:h val="0.49918325426712967"/>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1'!$C$5</c:f>
              <c:strCache>
                <c:ptCount val="1"/>
                <c:pt idx="0">
                  <c:v>low</c:v>
                </c:pt>
              </c:strCache>
            </c:strRef>
          </c:tx>
          <c:invertIfNegative val="0"/>
          <c:errBars>
            <c:errBarType val="both"/>
            <c:errValType val="cust"/>
            <c:noEndCap val="0"/>
            <c:plus>
              <c:numRef>
                <c:f>'Figure 1'!$X$6:$X$25</c:f>
                <c:numCache>
                  <c:formatCode>General</c:formatCode>
                  <c:ptCount val="20"/>
                  <c:pt idx="0">
                    <c:v>4.1200000000000045</c:v>
                  </c:pt>
                  <c:pt idx="1">
                    <c:v>1.6799999999999997</c:v>
                  </c:pt>
                  <c:pt idx="2">
                    <c:v>2.67</c:v>
                  </c:pt>
                  <c:pt idx="3">
                    <c:v>2.3499999999999943</c:v>
                  </c:pt>
                  <c:pt idx="4">
                    <c:v>7.139999999999997</c:v>
                  </c:pt>
                  <c:pt idx="5">
                    <c:v>4.5599999999999987</c:v>
                  </c:pt>
                  <c:pt idx="6">
                    <c:v>1.1600000000000001</c:v>
                  </c:pt>
                  <c:pt idx="7">
                    <c:v>5.8415599999999976</c:v>
                  </c:pt>
                  <c:pt idx="8">
                    <c:v>1.7800000000000011</c:v>
                  </c:pt>
                  <c:pt idx="9">
                    <c:v>1.6600000000000001</c:v>
                  </c:pt>
                  <c:pt idx="10">
                    <c:v>1.19</c:v>
                  </c:pt>
                  <c:pt idx="11">
                    <c:v>0.64000000000000012</c:v>
                  </c:pt>
                  <c:pt idx="12">
                    <c:v>0.59000000000000008</c:v>
                  </c:pt>
                  <c:pt idx="13">
                    <c:v>1.4100000000000001</c:v>
                  </c:pt>
                  <c:pt idx="14">
                    <c:v>3.5799999999999983</c:v>
                  </c:pt>
                  <c:pt idx="15">
                    <c:v>1.9099999999999966</c:v>
                  </c:pt>
                  <c:pt idx="16">
                    <c:v>0.78999999999999915</c:v>
                  </c:pt>
                  <c:pt idx="17">
                    <c:v>0.5</c:v>
                  </c:pt>
                  <c:pt idx="18">
                    <c:v>12.659999999999997</c:v>
                  </c:pt>
                  <c:pt idx="19">
                    <c:v>12.840000000000003</c:v>
                  </c:pt>
                </c:numCache>
              </c:numRef>
            </c:plus>
            <c:minus>
              <c:numRef>
                <c:f>'Figure 1'!$W$6:$W$25</c:f>
                <c:numCache>
                  <c:formatCode>General</c:formatCode>
                  <c:ptCount val="20"/>
                  <c:pt idx="0">
                    <c:v>3.9499999999999957</c:v>
                  </c:pt>
                  <c:pt idx="1">
                    <c:v>1.4399999999999995</c:v>
                  </c:pt>
                  <c:pt idx="2">
                    <c:v>2.7699999999999996</c:v>
                  </c:pt>
                  <c:pt idx="3">
                    <c:v>2.230000000000004</c:v>
                  </c:pt>
                  <c:pt idx="4">
                    <c:v>6.8400000000000016</c:v>
                  </c:pt>
                  <c:pt idx="5">
                    <c:v>3.66</c:v>
                  </c:pt>
                  <c:pt idx="6">
                    <c:v>1.0700000000000003</c:v>
                  </c:pt>
                  <c:pt idx="7">
                    <c:v>4.8047400000000025</c:v>
                  </c:pt>
                  <c:pt idx="8">
                    <c:v>1.7400000000000002</c:v>
                  </c:pt>
                  <c:pt idx="9">
                    <c:v>1.5799999999999996</c:v>
                  </c:pt>
                  <c:pt idx="10">
                    <c:v>1.19</c:v>
                  </c:pt>
                  <c:pt idx="11">
                    <c:v>0.6100000000000001</c:v>
                  </c:pt>
                  <c:pt idx="12">
                    <c:v>0.52</c:v>
                  </c:pt>
                  <c:pt idx="13">
                    <c:v>1.1000000000000001</c:v>
                  </c:pt>
                  <c:pt idx="14">
                    <c:v>3.480000000000004</c:v>
                  </c:pt>
                  <c:pt idx="15">
                    <c:v>2.0700000000000074</c:v>
                  </c:pt>
                  <c:pt idx="16">
                    <c:v>0.75999999999999979</c:v>
                  </c:pt>
                  <c:pt idx="17">
                    <c:v>0.51000000000000068</c:v>
                  </c:pt>
                  <c:pt idx="18">
                    <c:v>11.739999999999995</c:v>
                  </c:pt>
                  <c:pt idx="19">
                    <c:v>12.659999999999997</c:v>
                  </c:pt>
                </c:numCache>
              </c:numRef>
            </c:minus>
          </c:errBars>
          <c:cat>
            <c:strRef>
              <c:f>'Figure 1'!$A$6:$A$25</c:f>
              <c:strCache>
                <c:ptCount val="20"/>
                <c:pt idx="0">
                  <c:v>Finland</c:v>
                </c:pt>
                <c:pt idx="1">
                  <c:v>Sweden</c:v>
                </c:pt>
                <c:pt idx="2">
                  <c:v>Norway </c:v>
                </c:pt>
                <c:pt idx="3">
                  <c:v>Denmark</c:v>
                </c:pt>
                <c:pt idx="4">
                  <c:v>Scotland</c:v>
                </c:pt>
                <c:pt idx="5">
                  <c:v>England &amp; Wales</c:v>
                </c:pt>
                <c:pt idx="6">
                  <c:v>Belgium</c:v>
                </c:pt>
                <c:pt idx="7">
                  <c:v>France</c:v>
                </c:pt>
                <c:pt idx="8">
                  <c:v>Switzerland</c:v>
                </c:pt>
                <c:pt idx="9">
                  <c:v>Austria</c:v>
                </c:pt>
                <c:pt idx="10">
                  <c:v>Barcelona</c:v>
                </c:pt>
                <c:pt idx="11">
                  <c:v>Basque Country</c:v>
                </c:pt>
                <c:pt idx="12">
                  <c:v>Madrid</c:v>
                </c:pt>
                <c:pt idx="13">
                  <c:v>Turin</c:v>
                </c:pt>
                <c:pt idx="14">
                  <c:v>Slovenia</c:v>
                </c:pt>
                <c:pt idx="15">
                  <c:v>Hungary</c:v>
                </c:pt>
                <c:pt idx="16">
                  <c:v>Czech Republic</c:v>
                </c:pt>
                <c:pt idx="17">
                  <c:v>Poland</c:v>
                </c:pt>
                <c:pt idx="18">
                  <c:v>Lithuania</c:v>
                </c:pt>
                <c:pt idx="19">
                  <c:v>Estonia</c:v>
                </c:pt>
              </c:strCache>
            </c:strRef>
          </c:cat>
          <c:val>
            <c:numRef>
              <c:f>'Figure 1'!$T$6:$T$25</c:f>
              <c:numCache>
                <c:formatCode>#,#00</c:formatCode>
                <c:ptCount val="20"/>
                <c:pt idx="0">
                  <c:v>49.97</c:v>
                </c:pt>
                <c:pt idx="1">
                  <c:v>12.11</c:v>
                </c:pt>
                <c:pt idx="2">
                  <c:v>15.28</c:v>
                </c:pt>
                <c:pt idx="3">
                  <c:v>36.520000000000003</c:v>
                </c:pt>
                <c:pt idx="4">
                  <c:v>20.6</c:v>
                </c:pt>
                <c:pt idx="5">
                  <c:v>12</c:v>
                </c:pt>
                <c:pt idx="6">
                  <c:v>12.97</c:v>
                </c:pt>
                <c:pt idx="7">
                  <c:v>16.539840000000002</c:v>
                </c:pt>
                <c:pt idx="8">
                  <c:v>12.43</c:v>
                </c:pt>
                <c:pt idx="9">
                  <c:v>5.43</c:v>
                </c:pt>
                <c:pt idx="10">
                  <c:v>3.23</c:v>
                </c:pt>
                <c:pt idx="11">
                  <c:v>2.1</c:v>
                </c:pt>
                <c:pt idx="12">
                  <c:v>1.28</c:v>
                </c:pt>
                <c:pt idx="13">
                  <c:v>1.5</c:v>
                </c:pt>
                <c:pt idx="14">
                  <c:v>32.130000000000003</c:v>
                </c:pt>
                <c:pt idx="15">
                  <c:v>64.98</c:v>
                </c:pt>
                <c:pt idx="16">
                  <c:v>11.64</c:v>
                </c:pt>
                <c:pt idx="17">
                  <c:v>7.15</c:v>
                </c:pt>
                <c:pt idx="18">
                  <c:v>79.22</c:v>
                </c:pt>
                <c:pt idx="19">
                  <c:v>91.07</c:v>
                </c:pt>
              </c:numCache>
            </c:numRef>
          </c:val>
        </c:ser>
        <c:ser>
          <c:idx val="1"/>
          <c:order val="1"/>
          <c:tx>
            <c:strRef>
              <c:f>'Figure 1'!$H$5</c:f>
              <c:strCache>
                <c:ptCount val="1"/>
                <c:pt idx="0">
                  <c:v>mid</c:v>
                </c:pt>
              </c:strCache>
            </c:strRef>
          </c:tx>
          <c:invertIfNegative val="0"/>
          <c:errBars>
            <c:errBarType val="both"/>
            <c:errValType val="cust"/>
            <c:noEndCap val="0"/>
            <c:plus>
              <c:numRef>
                <c:f>'Figure 1'!$AC$6:$AC$25</c:f>
                <c:numCache>
                  <c:formatCode>General</c:formatCode>
                  <c:ptCount val="20"/>
                  <c:pt idx="0">
                    <c:v>1.9800000000000004</c:v>
                  </c:pt>
                  <c:pt idx="1">
                    <c:v>0.84000000000000075</c:v>
                  </c:pt>
                  <c:pt idx="2">
                    <c:v>1.54</c:v>
                  </c:pt>
                  <c:pt idx="3">
                    <c:v>2.0799999999999983</c:v>
                  </c:pt>
                  <c:pt idx="5">
                    <c:v>5.52</c:v>
                  </c:pt>
                  <c:pt idx="6">
                    <c:v>2.5600000000000005</c:v>
                  </c:pt>
                  <c:pt idx="7">
                    <c:v>4.3585099999999999</c:v>
                  </c:pt>
                  <c:pt idx="8">
                    <c:v>1.2099999999999991</c:v>
                  </c:pt>
                  <c:pt idx="9">
                    <c:v>1.5099999999999998</c:v>
                  </c:pt>
                  <c:pt idx="10">
                    <c:v>2.0499999999999994</c:v>
                  </c:pt>
                  <c:pt idx="11">
                    <c:v>1.8499999999999999</c:v>
                  </c:pt>
                  <c:pt idx="12">
                    <c:v>0.56999999999999995</c:v>
                  </c:pt>
                  <c:pt idx="13">
                    <c:v>1.21</c:v>
                  </c:pt>
                  <c:pt idx="14">
                    <c:v>2.1500000000000004</c:v>
                  </c:pt>
                  <c:pt idx="15">
                    <c:v>2.1499999999999986</c:v>
                  </c:pt>
                  <c:pt idx="16">
                    <c:v>0.5</c:v>
                  </c:pt>
                  <c:pt idx="17">
                    <c:v>0.39000000000000012</c:v>
                  </c:pt>
                  <c:pt idx="18">
                    <c:v>2.740000000000002</c:v>
                  </c:pt>
                  <c:pt idx="19">
                    <c:v>3.990000000000002</c:v>
                  </c:pt>
                </c:numCache>
              </c:numRef>
            </c:plus>
            <c:minus>
              <c:numRef>
                <c:f>'Figure 1'!$AB$6:$AB$25</c:f>
                <c:numCache>
                  <c:formatCode>General</c:formatCode>
                  <c:ptCount val="20"/>
                  <c:pt idx="0">
                    <c:v>1.8399999999999999</c:v>
                  </c:pt>
                  <c:pt idx="1">
                    <c:v>0.80999999999999961</c:v>
                  </c:pt>
                  <c:pt idx="2">
                    <c:v>1.5</c:v>
                  </c:pt>
                  <c:pt idx="3">
                    <c:v>2.0199999999999996</c:v>
                  </c:pt>
                  <c:pt idx="5">
                    <c:v>5</c:v>
                  </c:pt>
                  <c:pt idx="6">
                    <c:v>1.58</c:v>
                  </c:pt>
                  <c:pt idx="7">
                    <c:v>3.8605099999999997</c:v>
                  </c:pt>
                  <c:pt idx="8">
                    <c:v>1.2100000000000009</c:v>
                  </c:pt>
                  <c:pt idx="9">
                    <c:v>1.4400000000000004</c:v>
                  </c:pt>
                  <c:pt idx="10">
                    <c:v>1.6900000000000002</c:v>
                  </c:pt>
                  <c:pt idx="11">
                    <c:v>1.1800000000000002</c:v>
                  </c:pt>
                  <c:pt idx="12">
                    <c:v>0.4</c:v>
                  </c:pt>
                  <c:pt idx="13">
                    <c:v>0.76</c:v>
                  </c:pt>
                  <c:pt idx="14">
                    <c:v>2.0700000000000003</c:v>
                  </c:pt>
                  <c:pt idx="15">
                    <c:v>2.1700000000000017</c:v>
                  </c:pt>
                  <c:pt idx="16">
                    <c:v>0.59999999999999964</c:v>
                  </c:pt>
                  <c:pt idx="17">
                    <c:v>0.35999999999999988</c:v>
                  </c:pt>
                  <c:pt idx="18">
                    <c:v>2.7100000000000009</c:v>
                  </c:pt>
                  <c:pt idx="19">
                    <c:v>3.980000000000004</c:v>
                  </c:pt>
                </c:numCache>
              </c:numRef>
            </c:minus>
          </c:errBars>
          <c:cat>
            <c:strRef>
              <c:f>'Figure 1'!$A$6:$A$25</c:f>
              <c:strCache>
                <c:ptCount val="20"/>
                <c:pt idx="0">
                  <c:v>Finland</c:v>
                </c:pt>
                <c:pt idx="1">
                  <c:v>Sweden</c:v>
                </c:pt>
                <c:pt idx="2">
                  <c:v>Norway </c:v>
                </c:pt>
                <c:pt idx="3">
                  <c:v>Denmark</c:v>
                </c:pt>
                <c:pt idx="4">
                  <c:v>Scotland</c:v>
                </c:pt>
                <c:pt idx="5">
                  <c:v>England &amp; Wales</c:v>
                </c:pt>
                <c:pt idx="6">
                  <c:v>Belgium</c:v>
                </c:pt>
                <c:pt idx="7">
                  <c:v>France</c:v>
                </c:pt>
                <c:pt idx="8">
                  <c:v>Switzerland</c:v>
                </c:pt>
                <c:pt idx="9">
                  <c:v>Austria</c:v>
                </c:pt>
                <c:pt idx="10">
                  <c:v>Barcelona</c:v>
                </c:pt>
                <c:pt idx="11">
                  <c:v>Basque Country</c:v>
                </c:pt>
                <c:pt idx="12">
                  <c:v>Madrid</c:v>
                </c:pt>
                <c:pt idx="13">
                  <c:v>Turin</c:v>
                </c:pt>
                <c:pt idx="14">
                  <c:v>Slovenia</c:v>
                </c:pt>
                <c:pt idx="15">
                  <c:v>Hungary</c:v>
                </c:pt>
                <c:pt idx="16">
                  <c:v>Czech Republic</c:v>
                </c:pt>
                <c:pt idx="17">
                  <c:v>Poland</c:v>
                </c:pt>
                <c:pt idx="18">
                  <c:v>Lithuania</c:v>
                </c:pt>
                <c:pt idx="19">
                  <c:v>Estonia</c:v>
                </c:pt>
              </c:strCache>
            </c:strRef>
          </c:cat>
          <c:val>
            <c:numRef>
              <c:f>'Figure 1'!$Y$6:$Y$25</c:f>
              <c:numCache>
                <c:formatCode>#,#00</c:formatCode>
                <c:ptCount val="20"/>
                <c:pt idx="0">
                  <c:v>25.27</c:v>
                </c:pt>
                <c:pt idx="1">
                  <c:v>7.47</c:v>
                </c:pt>
                <c:pt idx="2">
                  <c:v>7.56</c:v>
                </c:pt>
                <c:pt idx="3">
                  <c:v>23.12</c:v>
                </c:pt>
                <c:pt idx="4">
                  <c:v>0</c:v>
                </c:pt>
                <c:pt idx="5">
                  <c:v>9.25</c:v>
                </c:pt>
                <c:pt idx="6">
                  <c:v>13.19</c:v>
                </c:pt>
                <c:pt idx="7">
                  <c:v>7.8202299999999996</c:v>
                </c:pt>
                <c:pt idx="8">
                  <c:v>9.23</c:v>
                </c:pt>
                <c:pt idx="9">
                  <c:v>5.61</c:v>
                </c:pt>
                <c:pt idx="10">
                  <c:v>2.97</c:v>
                </c:pt>
                <c:pt idx="11">
                  <c:v>1.3</c:v>
                </c:pt>
                <c:pt idx="12">
                  <c:v>0.4</c:v>
                </c:pt>
                <c:pt idx="13">
                  <c:v>0.76</c:v>
                </c:pt>
                <c:pt idx="14">
                  <c:v>12.85</c:v>
                </c:pt>
                <c:pt idx="15">
                  <c:v>34.64</c:v>
                </c:pt>
                <c:pt idx="16">
                  <c:v>5.58</c:v>
                </c:pt>
                <c:pt idx="17">
                  <c:v>2.92</c:v>
                </c:pt>
                <c:pt idx="18">
                  <c:v>40.32</c:v>
                </c:pt>
                <c:pt idx="19">
                  <c:v>38.35</c:v>
                </c:pt>
              </c:numCache>
            </c:numRef>
          </c:val>
        </c:ser>
        <c:ser>
          <c:idx val="2"/>
          <c:order val="2"/>
          <c:tx>
            <c:strRef>
              <c:f>'Figure 1'!$M$5</c:f>
              <c:strCache>
                <c:ptCount val="1"/>
                <c:pt idx="0">
                  <c:v>high</c:v>
                </c:pt>
              </c:strCache>
            </c:strRef>
          </c:tx>
          <c:invertIfNegative val="0"/>
          <c:errBars>
            <c:errBarType val="both"/>
            <c:errValType val="cust"/>
            <c:noEndCap val="0"/>
            <c:plus>
              <c:numRef>
                <c:f>'Figure 1'!$AH$6:$AH$25</c:f>
                <c:numCache>
                  <c:formatCode>General</c:formatCode>
                  <c:ptCount val="20"/>
                  <c:pt idx="0">
                    <c:v>1.5600000000000005</c:v>
                  </c:pt>
                  <c:pt idx="1">
                    <c:v>0.79</c:v>
                  </c:pt>
                  <c:pt idx="2">
                    <c:v>1.6900000000000004</c:v>
                  </c:pt>
                  <c:pt idx="3">
                    <c:v>2.5299999999999994</c:v>
                  </c:pt>
                  <c:pt idx="4">
                    <c:v>9.1499999999999986</c:v>
                  </c:pt>
                  <c:pt idx="5">
                    <c:v>6.59</c:v>
                  </c:pt>
                  <c:pt idx="6">
                    <c:v>1.9000000000000004</c:v>
                  </c:pt>
                  <c:pt idx="7">
                    <c:v>2.2353499999999999</c:v>
                  </c:pt>
                  <c:pt idx="8">
                    <c:v>2.29</c:v>
                  </c:pt>
                  <c:pt idx="9">
                    <c:v>0.71000000000000019</c:v>
                  </c:pt>
                  <c:pt idx="10">
                    <c:v>1.06</c:v>
                  </c:pt>
                  <c:pt idx="11">
                    <c:v>1.2399999999999998</c:v>
                  </c:pt>
                  <c:pt idx="12">
                    <c:v>0.66999999999999993</c:v>
                  </c:pt>
                  <c:pt idx="13">
                    <c:v>1.58</c:v>
                  </c:pt>
                  <c:pt idx="14">
                    <c:v>3.42</c:v>
                  </c:pt>
                  <c:pt idx="15">
                    <c:v>2.7800000000000011</c:v>
                  </c:pt>
                  <c:pt idx="16">
                    <c:v>1.2200000000000006</c:v>
                  </c:pt>
                  <c:pt idx="17">
                    <c:v>0.39999999999999991</c:v>
                  </c:pt>
                  <c:pt idx="18">
                    <c:v>2.74</c:v>
                  </c:pt>
                  <c:pt idx="19">
                    <c:v>3.3499999999999996</c:v>
                  </c:pt>
                </c:numCache>
              </c:numRef>
            </c:plus>
            <c:minus>
              <c:numRef>
                <c:f>'Figure 1'!$AG$6:$AG$25</c:f>
                <c:numCache>
                  <c:formatCode>General</c:formatCode>
                  <c:ptCount val="20"/>
                  <c:pt idx="0">
                    <c:v>1.629999999999999</c:v>
                  </c:pt>
                  <c:pt idx="1">
                    <c:v>0.71999999999999975</c:v>
                  </c:pt>
                  <c:pt idx="2">
                    <c:v>1.29</c:v>
                  </c:pt>
                  <c:pt idx="3">
                    <c:v>2.1500000000000004</c:v>
                  </c:pt>
                  <c:pt idx="4">
                    <c:v>7.57</c:v>
                  </c:pt>
                  <c:pt idx="5">
                    <c:v>5.9099999999999993</c:v>
                  </c:pt>
                  <c:pt idx="6">
                    <c:v>1.75</c:v>
                  </c:pt>
                  <c:pt idx="7">
                    <c:v>1.11768</c:v>
                  </c:pt>
                  <c:pt idx="8">
                    <c:v>1.9100000000000001</c:v>
                  </c:pt>
                  <c:pt idx="9">
                    <c:v>0.41</c:v>
                  </c:pt>
                  <c:pt idx="10">
                    <c:v>0.65</c:v>
                  </c:pt>
                  <c:pt idx="11">
                    <c:v>1.04</c:v>
                  </c:pt>
                  <c:pt idx="12">
                    <c:v>0.31</c:v>
                  </c:pt>
                  <c:pt idx="13">
                    <c:v>0.79</c:v>
                  </c:pt>
                  <c:pt idx="14">
                    <c:v>3.1899999999999995</c:v>
                  </c:pt>
                  <c:pt idx="15">
                    <c:v>2.7800000000000011</c:v>
                  </c:pt>
                  <c:pt idx="16">
                    <c:v>1.1399999999999997</c:v>
                  </c:pt>
                  <c:pt idx="17">
                    <c:v>0.37</c:v>
                  </c:pt>
                  <c:pt idx="18">
                    <c:v>3.0499999999999989</c:v>
                  </c:pt>
                  <c:pt idx="19">
                    <c:v>3.4400000000000004</c:v>
                  </c:pt>
                </c:numCache>
              </c:numRef>
            </c:minus>
          </c:errBars>
          <c:cat>
            <c:strRef>
              <c:f>'Figure 1'!$A$6:$A$25</c:f>
              <c:strCache>
                <c:ptCount val="20"/>
                <c:pt idx="0">
                  <c:v>Finland</c:v>
                </c:pt>
                <c:pt idx="1">
                  <c:v>Sweden</c:v>
                </c:pt>
                <c:pt idx="2">
                  <c:v>Norway </c:v>
                </c:pt>
                <c:pt idx="3">
                  <c:v>Denmark</c:v>
                </c:pt>
                <c:pt idx="4">
                  <c:v>Scotland</c:v>
                </c:pt>
                <c:pt idx="5">
                  <c:v>England &amp; Wales</c:v>
                </c:pt>
                <c:pt idx="6">
                  <c:v>Belgium</c:v>
                </c:pt>
                <c:pt idx="7">
                  <c:v>France</c:v>
                </c:pt>
                <c:pt idx="8">
                  <c:v>Switzerland</c:v>
                </c:pt>
                <c:pt idx="9">
                  <c:v>Austria</c:v>
                </c:pt>
                <c:pt idx="10">
                  <c:v>Barcelona</c:v>
                </c:pt>
                <c:pt idx="11">
                  <c:v>Basque Country</c:v>
                </c:pt>
                <c:pt idx="12">
                  <c:v>Madrid</c:v>
                </c:pt>
                <c:pt idx="13">
                  <c:v>Turin</c:v>
                </c:pt>
                <c:pt idx="14">
                  <c:v>Slovenia</c:v>
                </c:pt>
                <c:pt idx="15">
                  <c:v>Hungary</c:v>
                </c:pt>
                <c:pt idx="16">
                  <c:v>Czech Republic</c:v>
                </c:pt>
                <c:pt idx="17">
                  <c:v>Poland</c:v>
                </c:pt>
                <c:pt idx="18">
                  <c:v>Lithuania</c:v>
                </c:pt>
                <c:pt idx="19">
                  <c:v>Estonia</c:v>
                </c:pt>
              </c:strCache>
            </c:strRef>
          </c:cat>
          <c:val>
            <c:numRef>
              <c:f>'Figure 1'!$AD$6:$AD$25</c:f>
              <c:numCache>
                <c:formatCode>#,#00</c:formatCode>
                <c:ptCount val="20"/>
                <c:pt idx="0">
                  <c:v>13.79</c:v>
                </c:pt>
                <c:pt idx="1">
                  <c:v>3.67</c:v>
                </c:pt>
                <c:pt idx="2">
                  <c:v>4.63</c:v>
                </c:pt>
                <c:pt idx="3">
                  <c:v>15.44</c:v>
                </c:pt>
                <c:pt idx="4">
                  <c:v>13.25</c:v>
                </c:pt>
                <c:pt idx="5">
                  <c:v>9.7899999999999991</c:v>
                </c:pt>
                <c:pt idx="6">
                  <c:v>7.07</c:v>
                </c:pt>
                <c:pt idx="7">
                  <c:v>1.11768</c:v>
                </c:pt>
                <c:pt idx="8">
                  <c:v>5.28</c:v>
                </c:pt>
                <c:pt idx="9">
                  <c:v>0.41</c:v>
                </c:pt>
                <c:pt idx="10">
                  <c:v>0.65</c:v>
                </c:pt>
                <c:pt idx="11">
                  <c:v>1.04</c:v>
                </c:pt>
                <c:pt idx="12">
                  <c:v>0.31</c:v>
                </c:pt>
                <c:pt idx="13">
                  <c:v>0.79</c:v>
                </c:pt>
                <c:pt idx="14">
                  <c:v>7.52</c:v>
                </c:pt>
                <c:pt idx="15">
                  <c:v>21.64</c:v>
                </c:pt>
                <c:pt idx="16">
                  <c:v>4.7699999999999996</c:v>
                </c:pt>
                <c:pt idx="17">
                  <c:v>1.05</c:v>
                </c:pt>
                <c:pt idx="18">
                  <c:v>13.78</c:v>
                </c:pt>
                <c:pt idx="19">
                  <c:v>10.5</c:v>
                </c:pt>
              </c:numCache>
            </c:numRef>
          </c:val>
        </c:ser>
        <c:dLbls>
          <c:showLegendKey val="0"/>
          <c:showVal val="0"/>
          <c:showCatName val="0"/>
          <c:showSerName val="0"/>
          <c:showPercent val="0"/>
          <c:showBubbleSize val="0"/>
        </c:dLbls>
        <c:gapWidth val="150"/>
        <c:axId val="151979904"/>
        <c:axId val="151981440"/>
      </c:barChart>
      <c:catAx>
        <c:axId val="151979904"/>
        <c:scaling>
          <c:orientation val="minMax"/>
        </c:scaling>
        <c:delete val="0"/>
        <c:axPos val="b"/>
        <c:majorTickMark val="out"/>
        <c:minorTickMark val="none"/>
        <c:tickLblPos val="nextTo"/>
        <c:crossAx val="151981440"/>
        <c:crosses val="autoZero"/>
        <c:auto val="1"/>
        <c:lblAlgn val="ctr"/>
        <c:lblOffset val="100"/>
        <c:noMultiLvlLbl val="0"/>
      </c:catAx>
      <c:valAx>
        <c:axId val="151981440"/>
        <c:scaling>
          <c:orientation val="minMax"/>
        </c:scaling>
        <c:delete val="0"/>
        <c:axPos val="l"/>
        <c:majorGridlines/>
        <c:numFmt formatCode="0" sourceLinked="0"/>
        <c:majorTickMark val="out"/>
        <c:minorTickMark val="none"/>
        <c:tickLblPos val="nextTo"/>
        <c:crossAx val="15197990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t>
            </a:r>
            <a:r>
              <a:rPr lang="en-US" baseline="0"/>
              <a:t>ow educated men (North &amp; East)</a:t>
            </a:r>
            <a:endParaRPr lang="en-US"/>
          </a:p>
        </c:rich>
      </c:tx>
      <c:layout>
        <c:manualLayout>
          <c:xMode val="edge"/>
          <c:yMode val="edge"/>
          <c:x val="0.16027781283416728"/>
          <c:y val="6.3768115942028983E-2"/>
        </c:manualLayout>
      </c:layout>
      <c:overlay val="0"/>
    </c:title>
    <c:autoTitleDeleted val="0"/>
    <c:plotArea>
      <c:layout>
        <c:manualLayout>
          <c:layoutTarget val="inner"/>
          <c:xMode val="edge"/>
          <c:yMode val="edge"/>
          <c:x val="7.2182852143482065E-2"/>
          <c:y val="3.6270795921979647E-2"/>
          <c:w val="0.67784405074365706"/>
          <c:h val="0.84767994136219438"/>
        </c:manualLayout>
      </c:layout>
      <c:lineChart>
        <c:grouping val="standard"/>
        <c:varyColors val="0"/>
        <c:ser>
          <c:idx val="0"/>
          <c:order val="0"/>
          <c:tx>
            <c:strRef>
              <c:f>'Figure 2a'!$B$8</c:f>
              <c:strCache>
                <c:ptCount val="1"/>
                <c:pt idx="0">
                  <c:v>Finland</c:v>
                </c:pt>
              </c:strCache>
            </c:strRef>
          </c:tx>
          <c:marker>
            <c:symbol val="none"/>
          </c:marker>
          <c:cat>
            <c:strRef>
              <c:f>'Figure 2a'!$C$8:$C$13</c:f>
              <c:strCache>
                <c:ptCount val="6"/>
                <c:pt idx="0">
                  <c:v>1980-1984</c:v>
                </c:pt>
                <c:pt idx="1">
                  <c:v>1985-1989</c:v>
                </c:pt>
                <c:pt idx="2">
                  <c:v>1990-1994</c:v>
                </c:pt>
                <c:pt idx="3">
                  <c:v>1995-1999</c:v>
                </c:pt>
                <c:pt idx="4">
                  <c:v>2000-2004</c:v>
                </c:pt>
                <c:pt idx="5">
                  <c:v>2005-2009</c:v>
                </c:pt>
              </c:strCache>
            </c:strRef>
          </c:cat>
          <c:val>
            <c:numRef>
              <c:f>'Figure 2a'!$D$8:$D$13</c:f>
              <c:numCache>
                <c:formatCode>#,#00</c:formatCode>
                <c:ptCount val="6"/>
                <c:pt idx="0">
                  <c:v>57.56</c:v>
                </c:pt>
                <c:pt idx="1">
                  <c:v>76.209999999999994</c:v>
                </c:pt>
                <c:pt idx="2">
                  <c:v>81.02</c:v>
                </c:pt>
                <c:pt idx="3">
                  <c:v>101.69</c:v>
                </c:pt>
                <c:pt idx="4">
                  <c:v>113.26</c:v>
                </c:pt>
                <c:pt idx="5">
                  <c:v>144.61000000000001</c:v>
                </c:pt>
              </c:numCache>
            </c:numRef>
          </c:val>
          <c:smooth val="0"/>
        </c:ser>
        <c:ser>
          <c:idx val="1"/>
          <c:order val="1"/>
          <c:tx>
            <c:strRef>
              <c:f>'Figure 2a'!$B$14</c:f>
              <c:strCache>
                <c:ptCount val="1"/>
                <c:pt idx="0">
                  <c:v>Sweden</c:v>
                </c:pt>
              </c:strCache>
            </c:strRef>
          </c:tx>
          <c:marker>
            <c:symbol val="none"/>
          </c:marker>
          <c:cat>
            <c:strRef>
              <c:f>'Figure 2a'!$C$8:$C$13</c:f>
              <c:strCache>
                <c:ptCount val="6"/>
                <c:pt idx="0">
                  <c:v>1980-1984</c:v>
                </c:pt>
                <c:pt idx="1">
                  <c:v>1985-1989</c:v>
                </c:pt>
                <c:pt idx="2">
                  <c:v>1990-1994</c:v>
                </c:pt>
                <c:pt idx="3">
                  <c:v>1995-1999</c:v>
                </c:pt>
                <c:pt idx="4">
                  <c:v>2000-2004</c:v>
                </c:pt>
                <c:pt idx="5">
                  <c:v>2005-2009</c:v>
                </c:pt>
              </c:strCache>
            </c:strRef>
          </c:cat>
          <c:val>
            <c:numRef>
              <c:f>'Figure 2a'!$D$14:$D$19</c:f>
              <c:numCache>
                <c:formatCode>#,#00</c:formatCode>
                <c:ptCount val="6"/>
                <c:pt idx="2">
                  <c:v>35.130000000000003</c:v>
                </c:pt>
                <c:pt idx="3">
                  <c:v>34.86</c:v>
                </c:pt>
                <c:pt idx="4">
                  <c:v>37.520000000000003</c:v>
                </c:pt>
                <c:pt idx="5">
                  <c:v>35.36</c:v>
                </c:pt>
              </c:numCache>
            </c:numRef>
          </c:val>
          <c:smooth val="0"/>
        </c:ser>
        <c:ser>
          <c:idx val="2"/>
          <c:order val="2"/>
          <c:tx>
            <c:strRef>
              <c:f>'Figure 2a'!$B$20</c:f>
              <c:strCache>
                <c:ptCount val="1"/>
                <c:pt idx="0">
                  <c:v>Norway</c:v>
                </c:pt>
              </c:strCache>
            </c:strRef>
          </c:tx>
          <c:marker>
            <c:symbol val="none"/>
          </c:marker>
          <c:val>
            <c:numRef>
              <c:f>'Figure 2a'!$D$20:$D$25</c:f>
              <c:numCache>
                <c:formatCode>#,#00</c:formatCode>
                <c:ptCount val="6"/>
                <c:pt idx="0">
                  <c:v>45.29</c:v>
                </c:pt>
                <c:pt idx="1">
                  <c:v>56.27</c:v>
                </c:pt>
                <c:pt idx="2">
                  <c:v>55.24</c:v>
                </c:pt>
                <c:pt idx="3">
                  <c:v>59.97</c:v>
                </c:pt>
                <c:pt idx="4">
                  <c:v>50.03</c:v>
                </c:pt>
                <c:pt idx="5">
                  <c:v>47.16</c:v>
                </c:pt>
              </c:numCache>
            </c:numRef>
          </c:val>
          <c:smooth val="0"/>
        </c:ser>
        <c:ser>
          <c:idx val="3"/>
          <c:order val="3"/>
          <c:tx>
            <c:strRef>
              <c:f>'Figure 2a'!$B$26</c:f>
              <c:strCache>
                <c:ptCount val="1"/>
                <c:pt idx="0">
                  <c:v>Denmark</c:v>
                </c:pt>
              </c:strCache>
            </c:strRef>
          </c:tx>
          <c:marker>
            <c:symbol val="none"/>
          </c:marker>
          <c:val>
            <c:numRef>
              <c:f>'Figure 2a'!$D$26:$D$31</c:f>
              <c:numCache>
                <c:formatCode>#,#00</c:formatCode>
                <c:ptCount val="6"/>
                <c:pt idx="2">
                  <c:v>65.38</c:v>
                </c:pt>
                <c:pt idx="3">
                  <c:v>76.55</c:v>
                </c:pt>
                <c:pt idx="4">
                  <c:v>106.71</c:v>
                </c:pt>
              </c:numCache>
            </c:numRef>
          </c:val>
          <c:smooth val="0"/>
        </c:ser>
        <c:ser>
          <c:idx val="4"/>
          <c:order val="4"/>
          <c:tx>
            <c:strRef>
              <c:f>'Figure 2a'!$B$98</c:f>
              <c:strCache>
                <c:ptCount val="1"/>
                <c:pt idx="0">
                  <c:v>Slovenia</c:v>
                </c:pt>
              </c:strCache>
            </c:strRef>
          </c:tx>
          <c:marker>
            <c:symbol val="none"/>
          </c:marker>
          <c:val>
            <c:numRef>
              <c:f>'Figure 2a'!$D$98:$D$103</c:f>
              <c:numCache>
                <c:formatCode>#,#00</c:formatCode>
                <c:ptCount val="6"/>
                <c:pt idx="2">
                  <c:v>107.26</c:v>
                </c:pt>
                <c:pt idx="4">
                  <c:v>133.91999999999999</c:v>
                </c:pt>
              </c:numCache>
            </c:numRef>
          </c:val>
          <c:smooth val="0"/>
        </c:ser>
        <c:ser>
          <c:idx val="5"/>
          <c:order val="5"/>
          <c:tx>
            <c:strRef>
              <c:f>'Figure 2a'!$B$104</c:f>
              <c:strCache>
                <c:ptCount val="1"/>
                <c:pt idx="0">
                  <c:v>Hungary</c:v>
                </c:pt>
              </c:strCache>
            </c:strRef>
          </c:tx>
          <c:marker>
            <c:symbol val="none"/>
          </c:marker>
          <c:val>
            <c:numRef>
              <c:f>'Figure 2a'!$D$104:$D$109</c:f>
              <c:numCache>
                <c:formatCode>#,#00</c:formatCode>
                <c:ptCount val="6"/>
                <c:pt idx="0">
                  <c:v>59.29</c:v>
                </c:pt>
                <c:pt idx="2">
                  <c:v>179.06</c:v>
                </c:pt>
                <c:pt idx="4">
                  <c:v>251.08</c:v>
                </c:pt>
              </c:numCache>
            </c:numRef>
          </c:val>
          <c:smooth val="0"/>
        </c:ser>
        <c:ser>
          <c:idx val="6"/>
          <c:order val="6"/>
          <c:tx>
            <c:strRef>
              <c:f>'Figure 2a'!$B$110</c:f>
              <c:strCache>
                <c:ptCount val="1"/>
                <c:pt idx="0">
                  <c:v>Czech Republic</c:v>
                </c:pt>
              </c:strCache>
            </c:strRef>
          </c:tx>
          <c:marker>
            <c:symbol val="none"/>
          </c:marker>
          <c:val>
            <c:numRef>
              <c:f>'Figure 2a'!$D$110:$D$115</c:f>
              <c:numCache>
                <c:formatCode>#,#00</c:formatCode>
                <c:ptCount val="6"/>
                <c:pt idx="0">
                  <c:v>0.44</c:v>
                </c:pt>
                <c:pt idx="4">
                  <c:v>4.88</c:v>
                </c:pt>
              </c:numCache>
            </c:numRef>
          </c:val>
          <c:smooth val="0"/>
        </c:ser>
        <c:ser>
          <c:idx val="8"/>
          <c:order val="7"/>
          <c:tx>
            <c:strRef>
              <c:f>'Figure 2a'!$B$122</c:f>
              <c:strCache>
                <c:ptCount val="1"/>
                <c:pt idx="0">
                  <c:v>Lithuania</c:v>
                </c:pt>
              </c:strCache>
            </c:strRef>
          </c:tx>
          <c:marker>
            <c:symbol val="none"/>
          </c:marker>
          <c:val>
            <c:numRef>
              <c:f>'Figure 2a'!$D$122:$D$127</c:f>
              <c:numCache>
                <c:formatCode>#,#00</c:formatCode>
                <c:ptCount val="6"/>
                <c:pt idx="1">
                  <c:v>23.812034080717488</c:v>
                </c:pt>
                <c:pt idx="4">
                  <c:v>112.47</c:v>
                </c:pt>
                <c:pt idx="5">
                  <c:v>162.5</c:v>
                </c:pt>
              </c:numCache>
            </c:numRef>
          </c:val>
          <c:smooth val="0"/>
        </c:ser>
        <c:dLbls>
          <c:showLegendKey val="0"/>
          <c:showVal val="0"/>
          <c:showCatName val="0"/>
          <c:showSerName val="0"/>
          <c:showPercent val="0"/>
          <c:showBubbleSize val="0"/>
        </c:dLbls>
        <c:marker val="1"/>
        <c:smooth val="0"/>
        <c:axId val="151737472"/>
        <c:axId val="151739008"/>
      </c:lineChart>
      <c:catAx>
        <c:axId val="151737472"/>
        <c:scaling>
          <c:orientation val="minMax"/>
        </c:scaling>
        <c:delete val="0"/>
        <c:axPos val="b"/>
        <c:majorTickMark val="out"/>
        <c:minorTickMark val="none"/>
        <c:tickLblPos val="nextTo"/>
        <c:txPr>
          <a:bodyPr rot="-2700000"/>
          <a:lstStyle/>
          <a:p>
            <a:pPr>
              <a:defRPr/>
            </a:pPr>
            <a:endParaRPr lang="nl-NL"/>
          </a:p>
        </c:txPr>
        <c:crossAx val="151739008"/>
        <c:crosses val="autoZero"/>
        <c:auto val="1"/>
        <c:lblAlgn val="ctr"/>
        <c:lblOffset val="100"/>
        <c:noMultiLvlLbl val="0"/>
      </c:catAx>
      <c:valAx>
        <c:axId val="151739008"/>
        <c:scaling>
          <c:orientation val="minMax"/>
        </c:scaling>
        <c:delete val="0"/>
        <c:axPos val="l"/>
        <c:majorGridlines/>
        <c:numFmt formatCode="0" sourceLinked="0"/>
        <c:majorTickMark val="out"/>
        <c:minorTickMark val="none"/>
        <c:tickLblPos val="nextTo"/>
        <c:crossAx val="151737472"/>
        <c:crosses val="autoZero"/>
        <c:crossBetween val="between"/>
      </c:valAx>
    </c:plotArea>
    <c:legend>
      <c:legendPos val="r"/>
      <c:layout>
        <c:manualLayout>
          <c:xMode val="edge"/>
          <c:yMode val="edge"/>
          <c:x val="0.74724912510936137"/>
          <c:y val="0.29006179208389626"/>
          <c:w val="0.25275087489063869"/>
          <c:h val="0.43428624810327271"/>
        </c:manualLayout>
      </c:layout>
      <c:overlay val="0"/>
    </c:legend>
    <c:plotVisOnly val="1"/>
    <c:dispBlanksAs val="span"/>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High educated men (North &amp; East)</a:t>
            </a:r>
            <a:endParaRPr lang="en-US">
              <a:effectLst/>
            </a:endParaRPr>
          </a:p>
        </c:rich>
      </c:tx>
      <c:layout>
        <c:manualLayout>
          <c:xMode val="edge"/>
          <c:yMode val="edge"/>
          <c:x val="0.12593741777396811"/>
          <c:y val="5.782312770306048E-2"/>
        </c:manualLayout>
      </c:layout>
      <c:overlay val="0"/>
    </c:title>
    <c:autoTitleDeleted val="0"/>
    <c:plotArea>
      <c:layout>
        <c:manualLayout>
          <c:layoutTarget val="inner"/>
          <c:xMode val="edge"/>
          <c:yMode val="edge"/>
          <c:x val="8.607174103237096E-2"/>
          <c:y val="2.666424107460284E-2"/>
          <c:w val="0.67784405074365706"/>
          <c:h val="0.84767994136219438"/>
        </c:manualLayout>
      </c:layout>
      <c:lineChart>
        <c:grouping val="standard"/>
        <c:varyColors val="0"/>
        <c:ser>
          <c:idx val="0"/>
          <c:order val="0"/>
          <c:tx>
            <c:strRef>
              <c:f>'Figure 2a'!$B$8</c:f>
              <c:strCache>
                <c:ptCount val="1"/>
                <c:pt idx="0">
                  <c:v>Finland</c:v>
                </c:pt>
              </c:strCache>
            </c:strRef>
          </c:tx>
          <c:marker>
            <c:symbol val="none"/>
          </c:marker>
          <c:cat>
            <c:strRef>
              <c:f>'Figure 2a'!$C$8:$C$13</c:f>
              <c:strCache>
                <c:ptCount val="6"/>
                <c:pt idx="0">
                  <c:v>1980-1984</c:v>
                </c:pt>
                <c:pt idx="1">
                  <c:v>1985-1989</c:v>
                </c:pt>
                <c:pt idx="2">
                  <c:v>1990-1994</c:v>
                </c:pt>
                <c:pt idx="3">
                  <c:v>1995-1999</c:v>
                </c:pt>
                <c:pt idx="4">
                  <c:v>2000-2004</c:v>
                </c:pt>
                <c:pt idx="5">
                  <c:v>2005-2009</c:v>
                </c:pt>
              </c:strCache>
            </c:strRef>
          </c:cat>
          <c:val>
            <c:numRef>
              <c:f>'Figure 2a'!$G$8:$G$13</c:f>
              <c:numCache>
                <c:formatCode>#,#00</c:formatCode>
                <c:ptCount val="6"/>
                <c:pt idx="0">
                  <c:v>30.79</c:v>
                </c:pt>
                <c:pt idx="1">
                  <c:v>42.74</c:v>
                </c:pt>
                <c:pt idx="2">
                  <c:v>35.65</c:v>
                </c:pt>
                <c:pt idx="3">
                  <c:v>37.380000000000003</c:v>
                </c:pt>
                <c:pt idx="4">
                  <c:v>44.76</c:v>
                </c:pt>
                <c:pt idx="5">
                  <c:v>48.61</c:v>
                </c:pt>
              </c:numCache>
            </c:numRef>
          </c:val>
          <c:smooth val="0"/>
        </c:ser>
        <c:ser>
          <c:idx val="1"/>
          <c:order val="1"/>
          <c:tx>
            <c:strRef>
              <c:f>'Figure 2a'!$B$14</c:f>
              <c:strCache>
                <c:ptCount val="1"/>
                <c:pt idx="0">
                  <c:v>Sweden</c:v>
                </c:pt>
              </c:strCache>
            </c:strRef>
          </c:tx>
          <c:marker>
            <c:symbol val="none"/>
          </c:marker>
          <c:cat>
            <c:strRef>
              <c:f>'Figure 2a'!$C$8:$C$13</c:f>
              <c:strCache>
                <c:ptCount val="6"/>
                <c:pt idx="0">
                  <c:v>1980-1984</c:v>
                </c:pt>
                <c:pt idx="1">
                  <c:v>1985-1989</c:v>
                </c:pt>
                <c:pt idx="2">
                  <c:v>1990-1994</c:v>
                </c:pt>
                <c:pt idx="3">
                  <c:v>1995-1999</c:v>
                </c:pt>
                <c:pt idx="4">
                  <c:v>2000-2004</c:v>
                </c:pt>
                <c:pt idx="5">
                  <c:v>2005-2009</c:v>
                </c:pt>
              </c:strCache>
            </c:strRef>
          </c:cat>
          <c:val>
            <c:numRef>
              <c:f>'Figure 2a'!$G$14:$G$19</c:f>
              <c:numCache>
                <c:formatCode>#,#00</c:formatCode>
                <c:ptCount val="6"/>
                <c:pt idx="2">
                  <c:v>8.68</c:v>
                </c:pt>
                <c:pt idx="3">
                  <c:v>9.91</c:v>
                </c:pt>
                <c:pt idx="4">
                  <c:v>9.81</c:v>
                </c:pt>
                <c:pt idx="5">
                  <c:v>10.06</c:v>
                </c:pt>
              </c:numCache>
            </c:numRef>
          </c:val>
          <c:smooth val="0"/>
        </c:ser>
        <c:ser>
          <c:idx val="2"/>
          <c:order val="2"/>
          <c:tx>
            <c:strRef>
              <c:f>'Figure 2a'!$B$20</c:f>
              <c:strCache>
                <c:ptCount val="1"/>
                <c:pt idx="0">
                  <c:v>Norway</c:v>
                </c:pt>
              </c:strCache>
            </c:strRef>
          </c:tx>
          <c:marker>
            <c:symbol val="none"/>
          </c:marker>
          <c:val>
            <c:numRef>
              <c:f>'Figure 2a'!$G$20:$G$25</c:f>
              <c:numCache>
                <c:formatCode>#,#00</c:formatCode>
                <c:ptCount val="6"/>
                <c:pt idx="0">
                  <c:v>16.510000000000002</c:v>
                </c:pt>
                <c:pt idx="1">
                  <c:v>17.36</c:v>
                </c:pt>
                <c:pt idx="2">
                  <c:v>15.75</c:v>
                </c:pt>
                <c:pt idx="3">
                  <c:v>15.66</c:v>
                </c:pt>
                <c:pt idx="4">
                  <c:v>14.24</c:v>
                </c:pt>
                <c:pt idx="5">
                  <c:v>11.87</c:v>
                </c:pt>
              </c:numCache>
            </c:numRef>
          </c:val>
          <c:smooth val="0"/>
        </c:ser>
        <c:ser>
          <c:idx val="3"/>
          <c:order val="3"/>
          <c:tx>
            <c:strRef>
              <c:f>'Figure 2a'!$B$26</c:f>
              <c:strCache>
                <c:ptCount val="1"/>
                <c:pt idx="0">
                  <c:v>Denmark</c:v>
                </c:pt>
              </c:strCache>
            </c:strRef>
          </c:tx>
          <c:marker>
            <c:symbol val="none"/>
          </c:marker>
          <c:val>
            <c:numRef>
              <c:f>'Figure 2a'!$G$26:$G$31</c:f>
              <c:numCache>
                <c:formatCode>#,#00</c:formatCode>
                <c:ptCount val="6"/>
                <c:pt idx="2">
                  <c:v>25.97</c:v>
                </c:pt>
                <c:pt idx="3">
                  <c:v>35.28</c:v>
                </c:pt>
                <c:pt idx="4">
                  <c:v>37.119999999999997</c:v>
                </c:pt>
              </c:numCache>
            </c:numRef>
          </c:val>
          <c:smooth val="0"/>
        </c:ser>
        <c:ser>
          <c:idx val="4"/>
          <c:order val="4"/>
          <c:tx>
            <c:strRef>
              <c:f>'Figure 2a'!$B$98</c:f>
              <c:strCache>
                <c:ptCount val="1"/>
                <c:pt idx="0">
                  <c:v>Slovenia</c:v>
                </c:pt>
              </c:strCache>
            </c:strRef>
          </c:tx>
          <c:marker>
            <c:symbol val="none"/>
          </c:marker>
          <c:val>
            <c:numRef>
              <c:f>'Figure 2a'!$G$98:$G$103</c:f>
              <c:numCache>
                <c:formatCode>#,#00</c:formatCode>
                <c:ptCount val="6"/>
                <c:pt idx="2">
                  <c:v>18.07</c:v>
                </c:pt>
                <c:pt idx="4">
                  <c:v>24.73</c:v>
                </c:pt>
              </c:numCache>
            </c:numRef>
          </c:val>
          <c:smooth val="0"/>
        </c:ser>
        <c:ser>
          <c:idx val="5"/>
          <c:order val="5"/>
          <c:tx>
            <c:strRef>
              <c:f>'Figure 2a'!$B$104</c:f>
              <c:strCache>
                <c:ptCount val="1"/>
                <c:pt idx="0">
                  <c:v>Hungary</c:v>
                </c:pt>
              </c:strCache>
            </c:strRef>
          </c:tx>
          <c:marker>
            <c:symbol val="none"/>
          </c:marker>
          <c:val>
            <c:numRef>
              <c:f>'Figure 2a'!$G$104:$G$109</c:f>
              <c:numCache>
                <c:formatCode>#,#00</c:formatCode>
                <c:ptCount val="6"/>
                <c:pt idx="0">
                  <c:v>19.62</c:v>
                </c:pt>
                <c:pt idx="2">
                  <c:v>40.770000000000003</c:v>
                </c:pt>
                <c:pt idx="4">
                  <c:v>63.66</c:v>
                </c:pt>
              </c:numCache>
            </c:numRef>
          </c:val>
          <c:smooth val="0"/>
        </c:ser>
        <c:ser>
          <c:idx val="8"/>
          <c:order val="6"/>
          <c:tx>
            <c:strRef>
              <c:f>'Figure 2a'!$B$122</c:f>
              <c:strCache>
                <c:ptCount val="1"/>
                <c:pt idx="0">
                  <c:v>Lithuania</c:v>
                </c:pt>
              </c:strCache>
            </c:strRef>
          </c:tx>
          <c:marker>
            <c:symbol val="none"/>
          </c:marker>
          <c:val>
            <c:numRef>
              <c:f>'Figure 2a'!$G$122:$G$127</c:f>
              <c:numCache>
                <c:formatCode>#,#00</c:formatCode>
                <c:ptCount val="6"/>
                <c:pt idx="1">
                  <c:v>3.59</c:v>
                </c:pt>
                <c:pt idx="4">
                  <c:v>27.69</c:v>
                </c:pt>
                <c:pt idx="5">
                  <c:v>43.24</c:v>
                </c:pt>
              </c:numCache>
            </c:numRef>
          </c:val>
          <c:smooth val="0"/>
        </c:ser>
        <c:ser>
          <c:idx val="9"/>
          <c:order val="7"/>
          <c:tx>
            <c:strRef>
              <c:f>'Figure 2a'!$B$128</c:f>
              <c:strCache>
                <c:ptCount val="1"/>
                <c:pt idx="0">
                  <c:v>Estonia</c:v>
                </c:pt>
              </c:strCache>
            </c:strRef>
          </c:tx>
          <c:marker>
            <c:symbol val="none"/>
          </c:marker>
          <c:val>
            <c:numRef>
              <c:f>'Figure 2a'!$G$128:$G$133</c:f>
              <c:numCache>
                <c:formatCode>#,#00</c:formatCode>
                <c:ptCount val="6"/>
                <c:pt idx="1">
                  <c:v>15.53</c:v>
                </c:pt>
                <c:pt idx="4">
                  <c:v>31.34</c:v>
                </c:pt>
              </c:numCache>
            </c:numRef>
          </c:val>
          <c:smooth val="0"/>
        </c:ser>
        <c:dLbls>
          <c:showLegendKey val="0"/>
          <c:showVal val="0"/>
          <c:showCatName val="0"/>
          <c:showSerName val="0"/>
          <c:showPercent val="0"/>
          <c:showBubbleSize val="0"/>
        </c:dLbls>
        <c:marker val="1"/>
        <c:smooth val="0"/>
        <c:axId val="152023424"/>
        <c:axId val="152024960"/>
      </c:lineChart>
      <c:catAx>
        <c:axId val="152023424"/>
        <c:scaling>
          <c:orientation val="minMax"/>
        </c:scaling>
        <c:delete val="0"/>
        <c:axPos val="b"/>
        <c:majorTickMark val="out"/>
        <c:minorTickMark val="none"/>
        <c:tickLblPos val="nextTo"/>
        <c:txPr>
          <a:bodyPr rot="-2700000"/>
          <a:lstStyle/>
          <a:p>
            <a:pPr>
              <a:defRPr/>
            </a:pPr>
            <a:endParaRPr lang="nl-NL"/>
          </a:p>
        </c:txPr>
        <c:crossAx val="152024960"/>
        <c:crosses val="autoZero"/>
        <c:auto val="1"/>
        <c:lblAlgn val="ctr"/>
        <c:lblOffset val="100"/>
        <c:noMultiLvlLbl val="0"/>
      </c:catAx>
      <c:valAx>
        <c:axId val="152024960"/>
        <c:scaling>
          <c:orientation val="minMax"/>
          <c:max val="300"/>
        </c:scaling>
        <c:delete val="0"/>
        <c:axPos val="l"/>
        <c:majorGridlines/>
        <c:numFmt formatCode="0" sourceLinked="0"/>
        <c:majorTickMark val="out"/>
        <c:minorTickMark val="none"/>
        <c:tickLblPos val="nextTo"/>
        <c:crossAx val="152023424"/>
        <c:crosses val="autoZero"/>
        <c:crossBetween val="between"/>
      </c:valAx>
    </c:plotArea>
    <c:legend>
      <c:legendPos val="r"/>
      <c:layout>
        <c:manualLayout>
          <c:xMode val="edge"/>
          <c:yMode val="edge"/>
          <c:x val="0.74724912510936137"/>
          <c:y val="0.31167654049049404"/>
          <c:w val="0.25275087489063869"/>
          <c:h val="0.43428624810327271"/>
        </c:manualLayout>
      </c:layout>
      <c:overlay val="0"/>
    </c:legend>
    <c:plotVisOnly val="1"/>
    <c:dispBlanksAs val="span"/>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Low </a:t>
            </a:r>
            <a:r>
              <a:rPr lang="en-US" baseline="0"/>
              <a:t>educated men (West &amp; South)</a:t>
            </a:r>
            <a:endParaRPr lang="en-US"/>
          </a:p>
        </c:rich>
      </c:tx>
      <c:layout>
        <c:manualLayout>
          <c:xMode val="edge"/>
          <c:yMode val="edge"/>
          <c:x val="0.13161792030138239"/>
          <c:y val="6.0869565217391307E-2"/>
        </c:manualLayout>
      </c:layout>
      <c:overlay val="0"/>
    </c:title>
    <c:autoTitleDeleted val="0"/>
    <c:plotArea>
      <c:layout>
        <c:manualLayout>
          <c:layoutTarget val="inner"/>
          <c:xMode val="edge"/>
          <c:yMode val="edge"/>
          <c:x val="7.2182852143482065E-2"/>
          <c:y val="3.6270795921979647E-2"/>
          <c:w val="0.67784405074365706"/>
          <c:h val="0.84767994136219438"/>
        </c:manualLayout>
      </c:layout>
      <c:lineChart>
        <c:grouping val="standard"/>
        <c:varyColors val="0"/>
        <c:ser>
          <c:idx val="0"/>
          <c:order val="0"/>
          <c:tx>
            <c:strRef>
              <c:f>'Figure 2a'!$B$32</c:f>
              <c:strCache>
                <c:ptCount val="1"/>
                <c:pt idx="0">
                  <c:v>Scotland</c:v>
                </c:pt>
              </c:strCache>
            </c:strRef>
          </c:tx>
          <c:marker>
            <c:symbol val="none"/>
          </c:marker>
          <c:cat>
            <c:strRef>
              <c:f>'Figure 2a'!$C$8:$C$13</c:f>
              <c:strCache>
                <c:ptCount val="6"/>
                <c:pt idx="0">
                  <c:v>1980-1984</c:v>
                </c:pt>
                <c:pt idx="1">
                  <c:v>1985-1989</c:v>
                </c:pt>
                <c:pt idx="2">
                  <c:v>1990-1994</c:v>
                </c:pt>
                <c:pt idx="3">
                  <c:v>1995-1999</c:v>
                </c:pt>
                <c:pt idx="4">
                  <c:v>2000-2004</c:v>
                </c:pt>
                <c:pt idx="5">
                  <c:v>2005-2009</c:v>
                </c:pt>
              </c:strCache>
            </c:strRef>
          </c:cat>
          <c:val>
            <c:numRef>
              <c:f>'Figure 2a'!$D$32:$D$37</c:f>
              <c:numCache>
                <c:formatCode>#,#00</c:formatCode>
                <c:ptCount val="6"/>
                <c:pt idx="2">
                  <c:v>11.7</c:v>
                </c:pt>
                <c:pt idx="3">
                  <c:v>24.42</c:v>
                </c:pt>
                <c:pt idx="4">
                  <c:v>64.22</c:v>
                </c:pt>
                <c:pt idx="5">
                  <c:v>47.12</c:v>
                </c:pt>
              </c:numCache>
            </c:numRef>
          </c:val>
          <c:smooth val="0"/>
        </c:ser>
        <c:ser>
          <c:idx val="10"/>
          <c:order val="1"/>
          <c:tx>
            <c:v>England &amp; Wales</c:v>
          </c:tx>
          <c:marker>
            <c:symbol val="none"/>
          </c:marker>
          <c:val>
            <c:numRef>
              <c:f>'Figure 2a'!$D$44:$D$49</c:f>
              <c:numCache>
                <c:formatCode>#,#00</c:formatCode>
                <c:ptCount val="6"/>
                <c:pt idx="0">
                  <c:v>5.2</c:v>
                </c:pt>
                <c:pt idx="1">
                  <c:v>6.27</c:v>
                </c:pt>
                <c:pt idx="2">
                  <c:v>8.01</c:v>
                </c:pt>
                <c:pt idx="3">
                  <c:v>14.72</c:v>
                </c:pt>
                <c:pt idx="4">
                  <c:v>19.55</c:v>
                </c:pt>
                <c:pt idx="5">
                  <c:v>23.1</c:v>
                </c:pt>
              </c:numCache>
            </c:numRef>
          </c:val>
          <c:smooth val="0"/>
        </c:ser>
        <c:ser>
          <c:idx val="3"/>
          <c:order val="2"/>
          <c:tx>
            <c:strRef>
              <c:f>'Figure 2a'!$B$56</c:f>
              <c:strCache>
                <c:ptCount val="1"/>
                <c:pt idx="0">
                  <c:v>France</c:v>
                </c:pt>
              </c:strCache>
            </c:strRef>
          </c:tx>
          <c:marker>
            <c:symbol val="none"/>
          </c:marker>
          <c:val>
            <c:numRef>
              <c:f>'Figure 2a'!$D$56:$D$61</c:f>
              <c:numCache>
                <c:formatCode>#,#00</c:formatCode>
                <c:ptCount val="6"/>
                <c:pt idx="0">
                  <c:v>74.162769999999995</c:v>
                </c:pt>
                <c:pt idx="1">
                  <c:v>74.574335000000005</c:v>
                </c:pt>
                <c:pt idx="2">
                  <c:v>59.312649999999998</c:v>
                </c:pt>
                <c:pt idx="3">
                  <c:v>64.714280000000002</c:v>
                </c:pt>
                <c:pt idx="4">
                  <c:v>59.504629999999999</c:v>
                </c:pt>
                <c:pt idx="5">
                  <c:v>57.466189999999997</c:v>
                </c:pt>
              </c:numCache>
            </c:numRef>
          </c:val>
          <c:smooth val="0"/>
        </c:ser>
        <c:ser>
          <c:idx val="4"/>
          <c:order val="3"/>
          <c:tx>
            <c:strRef>
              <c:f>'Figure 2a'!$B$62</c:f>
              <c:strCache>
                <c:ptCount val="1"/>
                <c:pt idx="0">
                  <c:v>Switzerland</c:v>
                </c:pt>
              </c:strCache>
            </c:strRef>
          </c:tx>
          <c:marker>
            <c:symbol val="none"/>
          </c:marker>
          <c:val>
            <c:numRef>
              <c:f>'Figure 2a'!$D$62:$D$67</c:f>
              <c:numCache>
                <c:formatCode>#,#00</c:formatCode>
                <c:ptCount val="6"/>
                <c:pt idx="2">
                  <c:v>55.25</c:v>
                </c:pt>
                <c:pt idx="3">
                  <c:v>54.32</c:v>
                </c:pt>
                <c:pt idx="4">
                  <c:v>50.88</c:v>
                </c:pt>
                <c:pt idx="5">
                  <c:v>41.73</c:v>
                </c:pt>
              </c:numCache>
            </c:numRef>
          </c:val>
          <c:smooth val="0"/>
        </c:ser>
        <c:ser>
          <c:idx val="5"/>
          <c:order val="4"/>
          <c:tx>
            <c:strRef>
              <c:f>'Figure 2a'!$B$68</c:f>
              <c:strCache>
                <c:ptCount val="1"/>
                <c:pt idx="0">
                  <c:v>Austria</c:v>
                </c:pt>
              </c:strCache>
            </c:strRef>
          </c:tx>
          <c:marker>
            <c:symbol val="none"/>
          </c:marker>
          <c:val>
            <c:numRef>
              <c:f>'Figure 2a'!$D$68:$D$73</c:f>
              <c:numCache>
                <c:formatCode>#,#00</c:formatCode>
                <c:ptCount val="6"/>
                <c:pt idx="0">
                  <c:v>19.46</c:v>
                </c:pt>
                <c:pt idx="2">
                  <c:v>30.81</c:v>
                </c:pt>
                <c:pt idx="4">
                  <c:v>37.42</c:v>
                </c:pt>
              </c:numCache>
            </c:numRef>
          </c:val>
          <c:smooth val="0"/>
        </c:ser>
        <c:ser>
          <c:idx val="6"/>
          <c:order val="5"/>
          <c:tx>
            <c:strRef>
              <c:f>'Figure 2a'!$B$74</c:f>
              <c:strCache>
                <c:ptCount val="1"/>
                <c:pt idx="0">
                  <c:v>Barcelona</c:v>
                </c:pt>
              </c:strCache>
            </c:strRef>
          </c:tx>
          <c:marker>
            <c:symbol val="none"/>
          </c:marker>
          <c:val>
            <c:numRef>
              <c:f>'Figure 2a'!$D$74:$D$79</c:f>
              <c:numCache>
                <c:formatCode>#,#00</c:formatCode>
                <c:ptCount val="6"/>
                <c:pt idx="2">
                  <c:v>11.22</c:v>
                </c:pt>
                <c:pt idx="3">
                  <c:v>13.46</c:v>
                </c:pt>
                <c:pt idx="4">
                  <c:v>12.45</c:v>
                </c:pt>
                <c:pt idx="5">
                  <c:v>11.17</c:v>
                </c:pt>
              </c:numCache>
            </c:numRef>
          </c:val>
          <c:smooth val="0"/>
        </c:ser>
        <c:ser>
          <c:idx val="7"/>
          <c:order val="6"/>
          <c:tx>
            <c:strRef>
              <c:f>'Figure 2a'!$B$80</c:f>
              <c:strCache>
                <c:ptCount val="1"/>
                <c:pt idx="0">
                  <c:v>Basque Country</c:v>
                </c:pt>
              </c:strCache>
            </c:strRef>
          </c:tx>
          <c:marker>
            <c:symbol val="none"/>
          </c:marker>
          <c:val>
            <c:numRef>
              <c:f>'Figure 2a'!$D$80:$D$85</c:f>
              <c:numCache>
                <c:formatCode>#,#00</c:formatCode>
                <c:ptCount val="6"/>
                <c:pt idx="3">
                  <c:v>9.89</c:v>
                </c:pt>
                <c:pt idx="4">
                  <c:v>9.91</c:v>
                </c:pt>
              </c:numCache>
            </c:numRef>
          </c:val>
          <c:smooth val="0"/>
        </c:ser>
        <c:ser>
          <c:idx val="8"/>
          <c:order val="7"/>
          <c:tx>
            <c:strRef>
              <c:f>'Figure 2a'!$B$86</c:f>
              <c:strCache>
                <c:ptCount val="1"/>
                <c:pt idx="0">
                  <c:v>Madrid</c:v>
                </c:pt>
              </c:strCache>
            </c:strRef>
          </c:tx>
          <c:marker>
            <c:symbol val="none"/>
          </c:marker>
          <c:val>
            <c:numRef>
              <c:f>'Figure 2a'!$D$86:$D$91</c:f>
              <c:numCache>
                <c:formatCode>#,#00</c:formatCode>
                <c:ptCount val="6"/>
                <c:pt idx="3">
                  <c:v>6.58</c:v>
                </c:pt>
                <c:pt idx="4">
                  <c:v>7.92</c:v>
                </c:pt>
              </c:numCache>
            </c:numRef>
          </c:val>
          <c:smooth val="0"/>
        </c:ser>
        <c:ser>
          <c:idx val="9"/>
          <c:order val="8"/>
          <c:tx>
            <c:strRef>
              <c:f>'Figure 2a'!$B$92</c:f>
              <c:strCache>
                <c:ptCount val="1"/>
                <c:pt idx="0">
                  <c:v>Italy, Turin</c:v>
                </c:pt>
              </c:strCache>
            </c:strRef>
          </c:tx>
          <c:marker>
            <c:symbol val="none"/>
          </c:marker>
          <c:val>
            <c:numRef>
              <c:f>'Figure 2a'!$D$92:$D$97</c:f>
              <c:numCache>
                <c:formatCode>#,#00</c:formatCode>
                <c:ptCount val="6"/>
                <c:pt idx="0">
                  <c:v>7.34</c:v>
                </c:pt>
                <c:pt idx="1">
                  <c:v>6.27</c:v>
                </c:pt>
                <c:pt idx="2">
                  <c:v>5.08</c:v>
                </c:pt>
                <c:pt idx="3">
                  <c:v>6.54</c:v>
                </c:pt>
                <c:pt idx="4">
                  <c:v>8.59</c:v>
                </c:pt>
                <c:pt idx="5">
                  <c:v>4.95</c:v>
                </c:pt>
              </c:numCache>
            </c:numRef>
          </c:val>
          <c:smooth val="0"/>
        </c:ser>
        <c:dLbls>
          <c:showLegendKey val="0"/>
          <c:showVal val="0"/>
          <c:showCatName val="0"/>
          <c:showSerName val="0"/>
          <c:showPercent val="0"/>
          <c:showBubbleSize val="0"/>
        </c:dLbls>
        <c:marker val="1"/>
        <c:smooth val="0"/>
        <c:axId val="152732416"/>
        <c:axId val="152733952"/>
      </c:lineChart>
      <c:catAx>
        <c:axId val="152732416"/>
        <c:scaling>
          <c:orientation val="minMax"/>
        </c:scaling>
        <c:delete val="0"/>
        <c:axPos val="b"/>
        <c:majorTickMark val="out"/>
        <c:minorTickMark val="none"/>
        <c:tickLblPos val="nextTo"/>
        <c:txPr>
          <a:bodyPr rot="-2700000"/>
          <a:lstStyle/>
          <a:p>
            <a:pPr>
              <a:defRPr/>
            </a:pPr>
            <a:endParaRPr lang="nl-NL"/>
          </a:p>
        </c:txPr>
        <c:crossAx val="152733952"/>
        <c:crosses val="autoZero"/>
        <c:auto val="1"/>
        <c:lblAlgn val="ctr"/>
        <c:lblOffset val="100"/>
        <c:noMultiLvlLbl val="0"/>
      </c:catAx>
      <c:valAx>
        <c:axId val="152733952"/>
        <c:scaling>
          <c:orientation val="minMax"/>
          <c:max val="300"/>
        </c:scaling>
        <c:delete val="0"/>
        <c:axPos val="l"/>
        <c:majorGridlines/>
        <c:numFmt formatCode="0" sourceLinked="0"/>
        <c:majorTickMark val="out"/>
        <c:minorTickMark val="none"/>
        <c:tickLblPos val="nextTo"/>
        <c:crossAx val="152732416"/>
        <c:crosses val="autoZero"/>
        <c:crossBetween val="between"/>
      </c:valAx>
    </c:plotArea>
    <c:legend>
      <c:legendPos val="r"/>
      <c:layout>
        <c:manualLayout>
          <c:xMode val="edge"/>
          <c:yMode val="edge"/>
          <c:x val="0.72675019367337512"/>
          <c:y val="0.28752072902127007"/>
          <c:w val="0.27324980632662488"/>
          <c:h val="0.38601654738865582"/>
        </c:manualLayout>
      </c:layout>
      <c:overlay val="0"/>
    </c:legend>
    <c:plotVisOnly val="1"/>
    <c:dispBlanksAs val="span"/>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High educated men (West &amp; South)</a:t>
            </a:r>
            <a:endParaRPr lang="en-US">
              <a:effectLst/>
            </a:endParaRPr>
          </a:p>
        </c:rich>
      </c:tx>
      <c:layout>
        <c:manualLayout>
          <c:xMode val="edge"/>
          <c:yMode val="edge"/>
          <c:x val="0.12702075087035195"/>
          <c:y val="5.4792193849468381E-2"/>
        </c:manualLayout>
      </c:layout>
      <c:overlay val="0"/>
    </c:title>
    <c:autoTitleDeleted val="0"/>
    <c:plotArea>
      <c:layout>
        <c:manualLayout>
          <c:layoutTarget val="inner"/>
          <c:xMode val="edge"/>
          <c:yMode val="edge"/>
          <c:x val="8.607174103237096E-2"/>
          <c:y val="2.666424107460284E-2"/>
          <c:w val="0.63062190931279327"/>
          <c:h val="0.84767994136219438"/>
        </c:manualLayout>
      </c:layout>
      <c:lineChart>
        <c:grouping val="standard"/>
        <c:varyColors val="0"/>
        <c:ser>
          <c:idx val="0"/>
          <c:order val="0"/>
          <c:tx>
            <c:strRef>
              <c:f>'Figure 2a'!$B$32</c:f>
              <c:strCache>
                <c:ptCount val="1"/>
                <c:pt idx="0">
                  <c:v>Scotland</c:v>
                </c:pt>
              </c:strCache>
            </c:strRef>
          </c:tx>
          <c:marker>
            <c:symbol val="none"/>
          </c:marker>
          <c:cat>
            <c:strRef>
              <c:f>'Figure 2a'!$C$80:$C$85</c:f>
              <c:strCache>
                <c:ptCount val="6"/>
                <c:pt idx="0">
                  <c:v>1980-1984</c:v>
                </c:pt>
                <c:pt idx="1">
                  <c:v>1985-1989</c:v>
                </c:pt>
                <c:pt idx="2">
                  <c:v>1990-1994</c:v>
                </c:pt>
                <c:pt idx="3">
                  <c:v>1995-1999</c:v>
                </c:pt>
                <c:pt idx="4">
                  <c:v>2000-2004</c:v>
                </c:pt>
                <c:pt idx="5">
                  <c:v>2005-2009</c:v>
                </c:pt>
              </c:strCache>
            </c:strRef>
          </c:cat>
          <c:val>
            <c:numRef>
              <c:f>'Figure 2a'!$G$32:$G$37</c:f>
              <c:numCache>
                <c:formatCode>#,#00</c:formatCode>
                <c:ptCount val="6"/>
                <c:pt idx="3">
                  <c:v>15.13</c:v>
                </c:pt>
                <c:pt idx="4">
                  <c:v>24.29</c:v>
                </c:pt>
                <c:pt idx="5">
                  <c:v>30.95</c:v>
                </c:pt>
              </c:numCache>
            </c:numRef>
          </c:val>
          <c:smooth val="0"/>
        </c:ser>
        <c:ser>
          <c:idx val="10"/>
          <c:order val="1"/>
          <c:tx>
            <c:v>England &amp; Wales</c:v>
          </c:tx>
          <c:marker>
            <c:symbol val="none"/>
          </c:marker>
          <c:val>
            <c:numRef>
              <c:f>'Figure 2a'!$G$44:$G$49</c:f>
              <c:numCache>
                <c:formatCode>#,#00</c:formatCode>
                <c:ptCount val="6"/>
                <c:pt idx="0">
                  <c:v>5.79</c:v>
                </c:pt>
                <c:pt idx="1">
                  <c:v>6.95</c:v>
                </c:pt>
                <c:pt idx="2">
                  <c:v>5.92</c:v>
                </c:pt>
                <c:pt idx="3">
                  <c:v>13.11</c:v>
                </c:pt>
                <c:pt idx="4">
                  <c:v>11.88</c:v>
                </c:pt>
                <c:pt idx="5">
                  <c:v>11.87</c:v>
                </c:pt>
              </c:numCache>
            </c:numRef>
          </c:val>
          <c:smooth val="0"/>
        </c:ser>
        <c:ser>
          <c:idx val="3"/>
          <c:order val="2"/>
          <c:tx>
            <c:strRef>
              <c:f>'Figure 2a'!$B$56</c:f>
              <c:strCache>
                <c:ptCount val="1"/>
                <c:pt idx="0">
                  <c:v>France</c:v>
                </c:pt>
              </c:strCache>
            </c:strRef>
          </c:tx>
          <c:marker>
            <c:symbol val="none"/>
          </c:marker>
          <c:cat>
            <c:strRef>
              <c:f>'Figure 2a'!$C$80:$C$85</c:f>
              <c:strCache>
                <c:ptCount val="6"/>
                <c:pt idx="0">
                  <c:v>1980-1984</c:v>
                </c:pt>
                <c:pt idx="1">
                  <c:v>1985-1989</c:v>
                </c:pt>
                <c:pt idx="2">
                  <c:v>1990-1994</c:v>
                </c:pt>
                <c:pt idx="3">
                  <c:v>1995-1999</c:v>
                </c:pt>
                <c:pt idx="4">
                  <c:v>2000-2004</c:v>
                </c:pt>
                <c:pt idx="5">
                  <c:v>2005-2009</c:v>
                </c:pt>
              </c:strCache>
            </c:strRef>
          </c:cat>
          <c:val>
            <c:numRef>
              <c:f>'Figure 2a'!$G$56:$G$61</c:f>
              <c:numCache>
                <c:formatCode>#,#00</c:formatCode>
                <c:ptCount val="6"/>
                <c:pt idx="0">
                  <c:v>10.702345000000001</c:v>
                </c:pt>
                <c:pt idx="1">
                  <c:v>20.442405000000001</c:v>
                </c:pt>
                <c:pt idx="2">
                  <c:v>7.2066400000000002</c:v>
                </c:pt>
                <c:pt idx="3">
                  <c:v>7.0129999999999999</c:v>
                </c:pt>
                <c:pt idx="4">
                  <c:v>15.579549999999999</c:v>
                </c:pt>
                <c:pt idx="5">
                  <c:v>16.272639999999999</c:v>
                </c:pt>
              </c:numCache>
            </c:numRef>
          </c:val>
          <c:smooth val="0"/>
        </c:ser>
        <c:ser>
          <c:idx val="4"/>
          <c:order val="3"/>
          <c:tx>
            <c:strRef>
              <c:f>'Figure 2a'!$B$62</c:f>
              <c:strCache>
                <c:ptCount val="1"/>
                <c:pt idx="0">
                  <c:v>Switzerland</c:v>
                </c:pt>
              </c:strCache>
            </c:strRef>
          </c:tx>
          <c:marker>
            <c:symbol val="none"/>
          </c:marker>
          <c:cat>
            <c:strRef>
              <c:f>'Figure 2a'!$C$80:$C$85</c:f>
              <c:strCache>
                <c:ptCount val="6"/>
                <c:pt idx="0">
                  <c:v>1980-1984</c:v>
                </c:pt>
                <c:pt idx="1">
                  <c:v>1985-1989</c:v>
                </c:pt>
                <c:pt idx="2">
                  <c:v>1990-1994</c:v>
                </c:pt>
                <c:pt idx="3">
                  <c:v>1995-1999</c:v>
                </c:pt>
                <c:pt idx="4">
                  <c:v>2000-2004</c:v>
                </c:pt>
                <c:pt idx="5">
                  <c:v>2005-2009</c:v>
                </c:pt>
              </c:strCache>
            </c:strRef>
          </c:cat>
          <c:val>
            <c:numRef>
              <c:f>'Figure 2a'!$G$62:$G$67</c:f>
              <c:numCache>
                <c:formatCode>#,#00</c:formatCode>
                <c:ptCount val="6"/>
                <c:pt idx="2">
                  <c:v>14.14</c:v>
                </c:pt>
                <c:pt idx="3">
                  <c:v>16.97</c:v>
                </c:pt>
                <c:pt idx="4">
                  <c:v>12.05</c:v>
                </c:pt>
                <c:pt idx="5">
                  <c:v>12.49</c:v>
                </c:pt>
              </c:numCache>
            </c:numRef>
          </c:val>
          <c:smooth val="0"/>
        </c:ser>
        <c:ser>
          <c:idx val="5"/>
          <c:order val="4"/>
          <c:tx>
            <c:strRef>
              <c:f>'Figure 2a'!$B$68</c:f>
              <c:strCache>
                <c:ptCount val="1"/>
                <c:pt idx="0">
                  <c:v>Austria</c:v>
                </c:pt>
              </c:strCache>
            </c:strRef>
          </c:tx>
          <c:marker>
            <c:symbol val="none"/>
          </c:marker>
          <c:cat>
            <c:strRef>
              <c:f>'Figure 2a'!$C$80:$C$85</c:f>
              <c:strCache>
                <c:ptCount val="6"/>
                <c:pt idx="0">
                  <c:v>1980-1984</c:v>
                </c:pt>
                <c:pt idx="1">
                  <c:v>1985-1989</c:v>
                </c:pt>
                <c:pt idx="2">
                  <c:v>1990-1994</c:v>
                </c:pt>
                <c:pt idx="3">
                  <c:v>1995-1999</c:v>
                </c:pt>
                <c:pt idx="4">
                  <c:v>2000-2004</c:v>
                </c:pt>
                <c:pt idx="5">
                  <c:v>2005-2009</c:v>
                </c:pt>
              </c:strCache>
            </c:strRef>
          </c:cat>
          <c:val>
            <c:numRef>
              <c:f>'Figure 2a'!$G$68:$G$73</c:f>
              <c:numCache>
                <c:formatCode>#,#00</c:formatCode>
                <c:ptCount val="6"/>
                <c:pt idx="0">
                  <c:v>3.58</c:v>
                </c:pt>
                <c:pt idx="2">
                  <c:v>1.78</c:v>
                </c:pt>
                <c:pt idx="4">
                  <c:v>6.16</c:v>
                </c:pt>
              </c:numCache>
            </c:numRef>
          </c:val>
          <c:smooth val="0"/>
        </c:ser>
        <c:ser>
          <c:idx val="6"/>
          <c:order val="5"/>
          <c:tx>
            <c:strRef>
              <c:f>'Figure 2a'!$B$74</c:f>
              <c:strCache>
                <c:ptCount val="1"/>
                <c:pt idx="0">
                  <c:v>Barcelona</c:v>
                </c:pt>
              </c:strCache>
            </c:strRef>
          </c:tx>
          <c:marker>
            <c:symbol val="none"/>
          </c:marker>
          <c:cat>
            <c:strRef>
              <c:f>'Figure 2a'!$C$80:$C$85</c:f>
              <c:strCache>
                <c:ptCount val="6"/>
                <c:pt idx="0">
                  <c:v>1980-1984</c:v>
                </c:pt>
                <c:pt idx="1">
                  <c:v>1985-1989</c:v>
                </c:pt>
                <c:pt idx="2">
                  <c:v>1990-1994</c:v>
                </c:pt>
                <c:pt idx="3">
                  <c:v>1995-1999</c:v>
                </c:pt>
                <c:pt idx="4">
                  <c:v>2000-2004</c:v>
                </c:pt>
                <c:pt idx="5">
                  <c:v>2005-2009</c:v>
                </c:pt>
              </c:strCache>
            </c:strRef>
          </c:cat>
          <c:val>
            <c:numRef>
              <c:f>'Figure 2a'!$G$74:$G$79</c:f>
              <c:numCache>
                <c:formatCode>#,#00</c:formatCode>
                <c:ptCount val="6"/>
                <c:pt idx="2">
                  <c:v>2.36</c:v>
                </c:pt>
                <c:pt idx="3">
                  <c:v>4.91</c:v>
                </c:pt>
                <c:pt idx="4">
                  <c:v>2.17</c:v>
                </c:pt>
                <c:pt idx="5">
                  <c:v>2.97</c:v>
                </c:pt>
              </c:numCache>
            </c:numRef>
          </c:val>
          <c:smooth val="0"/>
        </c:ser>
        <c:ser>
          <c:idx val="7"/>
          <c:order val="6"/>
          <c:tx>
            <c:strRef>
              <c:f>'Figure 2a'!$B$80</c:f>
              <c:strCache>
                <c:ptCount val="1"/>
                <c:pt idx="0">
                  <c:v>Basque Country</c:v>
                </c:pt>
              </c:strCache>
            </c:strRef>
          </c:tx>
          <c:marker>
            <c:symbol val="none"/>
          </c:marker>
          <c:cat>
            <c:strRef>
              <c:f>'Figure 2a'!$C$80:$C$85</c:f>
              <c:strCache>
                <c:ptCount val="6"/>
                <c:pt idx="0">
                  <c:v>1980-1984</c:v>
                </c:pt>
                <c:pt idx="1">
                  <c:v>1985-1989</c:v>
                </c:pt>
                <c:pt idx="2">
                  <c:v>1990-1994</c:v>
                </c:pt>
                <c:pt idx="3">
                  <c:v>1995-1999</c:v>
                </c:pt>
                <c:pt idx="4">
                  <c:v>2000-2004</c:v>
                </c:pt>
                <c:pt idx="5">
                  <c:v>2005-2009</c:v>
                </c:pt>
              </c:strCache>
            </c:strRef>
          </c:cat>
          <c:val>
            <c:numRef>
              <c:f>'Figure 2a'!$G$80:$G$85</c:f>
              <c:numCache>
                <c:formatCode>#,#00</c:formatCode>
                <c:ptCount val="6"/>
                <c:pt idx="3">
                  <c:v>2.2599999999999998</c:v>
                </c:pt>
                <c:pt idx="4">
                  <c:v>3.86</c:v>
                </c:pt>
              </c:numCache>
            </c:numRef>
          </c:val>
          <c:smooth val="0"/>
        </c:ser>
        <c:ser>
          <c:idx val="8"/>
          <c:order val="7"/>
          <c:tx>
            <c:strRef>
              <c:f>'Figure 2a'!$B$86</c:f>
              <c:strCache>
                <c:ptCount val="1"/>
                <c:pt idx="0">
                  <c:v>Madrid</c:v>
                </c:pt>
              </c:strCache>
            </c:strRef>
          </c:tx>
          <c:marker>
            <c:symbol val="none"/>
          </c:marker>
          <c:cat>
            <c:strRef>
              <c:f>'Figure 2a'!$C$80:$C$85</c:f>
              <c:strCache>
                <c:ptCount val="6"/>
                <c:pt idx="0">
                  <c:v>1980-1984</c:v>
                </c:pt>
                <c:pt idx="1">
                  <c:v>1985-1989</c:v>
                </c:pt>
                <c:pt idx="2">
                  <c:v>1990-1994</c:v>
                </c:pt>
                <c:pt idx="3">
                  <c:v>1995-1999</c:v>
                </c:pt>
                <c:pt idx="4">
                  <c:v>2000-2004</c:v>
                </c:pt>
                <c:pt idx="5">
                  <c:v>2005-2009</c:v>
                </c:pt>
              </c:strCache>
            </c:strRef>
          </c:cat>
          <c:val>
            <c:numRef>
              <c:f>'Figure 2a'!$G$86:$G$91</c:f>
              <c:numCache>
                <c:formatCode>#,#00</c:formatCode>
                <c:ptCount val="6"/>
                <c:pt idx="3">
                  <c:v>0.47</c:v>
                </c:pt>
                <c:pt idx="4">
                  <c:v>3.07</c:v>
                </c:pt>
              </c:numCache>
            </c:numRef>
          </c:val>
          <c:smooth val="0"/>
        </c:ser>
        <c:ser>
          <c:idx val="9"/>
          <c:order val="8"/>
          <c:tx>
            <c:strRef>
              <c:f>'Figure 2a'!$B$92</c:f>
              <c:strCache>
                <c:ptCount val="1"/>
                <c:pt idx="0">
                  <c:v>Italy, Turin</c:v>
                </c:pt>
              </c:strCache>
            </c:strRef>
          </c:tx>
          <c:marker>
            <c:symbol val="none"/>
          </c:marker>
          <c:cat>
            <c:strRef>
              <c:f>'Figure 2a'!$C$80:$C$85</c:f>
              <c:strCache>
                <c:ptCount val="6"/>
                <c:pt idx="0">
                  <c:v>1980-1984</c:v>
                </c:pt>
                <c:pt idx="1">
                  <c:v>1985-1989</c:v>
                </c:pt>
                <c:pt idx="2">
                  <c:v>1990-1994</c:v>
                </c:pt>
                <c:pt idx="3">
                  <c:v>1995-1999</c:v>
                </c:pt>
                <c:pt idx="4">
                  <c:v>2000-2004</c:v>
                </c:pt>
                <c:pt idx="5">
                  <c:v>2005-2009</c:v>
                </c:pt>
              </c:strCache>
            </c:strRef>
          </c:cat>
          <c:val>
            <c:numRef>
              <c:f>'Figure 2a'!$G$92:$G$97</c:f>
              <c:numCache>
                <c:formatCode>#,#00</c:formatCode>
                <c:ptCount val="6"/>
                <c:pt idx="0">
                  <c:v>3.14</c:v>
                </c:pt>
                <c:pt idx="1">
                  <c:v>2.17</c:v>
                </c:pt>
                <c:pt idx="2">
                  <c:v>1.92</c:v>
                </c:pt>
                <c:pt idx="3">
                  <c:v>1.76</c:v>
                </c:pt>
                <c:pt idx="4">
                  <c:v>4.45</c:v>
                </c:pt>
                <c:pt idx="5">
                  <c:v>0</c:v>
                </c:pt>
              </c:numCache>
            </c:numRef>
          </c:val>
          <c:smooth val="0"/>
        </c:ser>
        <c:dLbls>
          <c:showLegendKey val="0"/>
          <c:showVal val="0"/>
          <c:showCatName val="0"/>
          <c:showSerName val="0"/>
          <c:showPercent val="0"/>
          <c:showBubbleSize val="0"/>
        </c:dLbls>
        <c:marker val="1"/>
        <c:smooth val="0"/>
        <c:axId val="152777472"/>
        <c:axId val="152779008"/>
      </c:lineChart>
      <c:catAx>
        <c:axId val="152777472"/>
        <c:scaling>
          <c:orientation val="minMax"/>
        </c:scaling>
        <c:delete val="0"/>
        <c:axPos val="b"/>
        <c:majorTickMark val="out"/>
        <c:minorTickMark val="none"/>
        <c:tickLblPos val="nextTo"/>
        <c:crossAx val="152779008"/>
        <c:crosses val="autoZero"/>
        <c:auto val="1"/>
        <c:lblAlgn val="ctr"/>
        <c:lblOffset val="100"/>
        <c:noMultiLvlLbl val="0"/>
      </c:catAx>
      <c:valAx>
        <c:axId val="152779008"/>
        <c:scaling>
          <c:orientation val="minMax"/>
          <c:max val="300"/>
        </c:scaling>
        <c:delete val="0"/>
        <c:axPos val="l"/>
        <c:majorGridlines/>
        <c:numFmt formatCode="0" sourceLinked="0"/>
        <c:majorTickMark val="out"/>
        <c:minorTickMark val="none"/>
        <c:tickLblPos val="nextTo"/>
        <c:crossAx val="152777472"/>
        <c:crosses val="autoZero"/>
        <c:crossBetween val="between"/>
      </c:valAx>
    </c:plotArea>
    <c:legend>
      <c:legendPos val="r"/>
      <c:layout>
        <c:manualLayout>
          <c:xMode val="edge"/>
          <c:yMode val="edge"/>
          <c:x val="0.6889158598171784"/>
          <c:y val="0.31167654049049404"/>
          <c:w val="0.31108414018282149"/>
          <c:h val="0.38535668309729276"/>
        </c:manualLayout>
      </c:layout>
      <c:overlay val="0"/>
    </c:legend>
    <c:plotVisOnly val="1"/>
    <c:dispBlanksAs val="span"/>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aseline="0"/>
              <a:t>Low educated women (North &amp; East)</a:t>
            </a:r>
            <a:endParaRPr lang="en-US"/>
          </a:p>
        </c:rich>
      </c:tx>
      <c:layout>
        <c:manualLayout>
          <c:xMode val="edge"/>
          <c:yMode val="edge"/>
          <c:x val="0.12416669382473618"/>
          <c:y val="5.5978598838040031E-2"/>
        </c:manualLayout>
      </c:layout>
      <c:overlay val="0"/>
    </c:title>
    <c:autoTitleDeleted val="0"/>
    <c:plotArea>
      <c:layout>
        <c:manualLayout>
          <c:layoutTarget val="inner"/>
          <c:xMode val="edge"/>
          <c:yMode val="edge"/>
          <c:x val="7.2182852143482065E-2"/>
          <c:y val="3.6270795921979647E-2"/>
          <c:w val="0.67784405074365706"/>
          <c:h val="0.84767994136219438"/>
        </c:manualLayout>
      </c:layout>
      <c:lineChart>
        <c:grouping val="standard"/>
        <c:varyColors val="0"/>
        <c:ser>
          <c:idx val="0"/>
          <c:order val="0"/>
          <c:tx>
            <c:strRef>
              <c:f>'Figure 2a'!$B$8</c:f>
              <c:strCache>
                <c:ptCount val="1"/>
                <c:pt idx="0">
                  <c:v>Finland</c:v>
                </c:pt>
              </c:strCache>
            </c:strRef>
          </c:tx>
          <c:marker>
            <c:symbol val="none"/>
          </c:marker>
          <c:cat>
            <c:strRef>
              <c:f>'Figure 2a'!$C$8:$C$13</c:f>
              <c:strCache>
                <c:ptCount val="6"/>
                <c:pt idx="0">
                  <c:v>1980-1984</c:v>
                </c:pt>
                <c:pt idx="1">
                  <c:v>1985-1989</c:v>
                </c:pt>
                <c:pt idx="2">
                  <c:v>1990-1994</c:v>
                </c:pt>
                <c:pt idx="3">
                  <c:v>1995-1999</c:v>
                </c:pt>
                <c:pt idx="4">
                  <c:v>2000-2004</c:v>
                </c:pt>
                <c:pt idx="5">
                  <c:v>2005-2009</c:v>
                </c:pt>
              </c:strCache>
            </c:strRef>
          </c:cat>
          <c:val>
            <c:numRef>
              <c:f>'Figure 2a'!$J$8:$J$13</c:f>
              <c:numCache>
                <c:formatCode>#,#00</c:formatCode>
                <c:ptCount val="6"/>
                <c:pt idx="0">
                  <c:v>8.39</c:v>
                </c:pt>
                <c:pt idx="1">
                  <c:v>14.4</c:v>
                </c:pt>
                <c:pt idx="2">
                  <c:v>17.28</c:v>
                </c:pt>
                <c:pt idx="3">
                  <c:v>25.31</c:v>
                </c:pt>
                <c:pt idx="4">
                  <c:v>36.1</c:v>
                </c:pt>
                <c:pt idx="5">
                  <c:v>49.97</c:v>
                </c:pt>
              </c:numCache>
            </c:numRef>
          </c:val>
          <c:smooth val="0"/>
        </c:ser>
        <c:ser>
          <c:idx val="1"/>
          <c:order val="1"/>
          <c:tx>
            <c:strRef>
              <c:f>'Figure 2a'!$B$14</c:f>
              <c:strCache>
                <c:ptCount val="1"/>
                <c:pt idx="0">
                  <c:v>Sweden</c:v>
                </c:pt>
              </c:strCache>
            </c:strRef>
          </c:tx>
          <c:marker>
            <c:symbol val="none"/>
          </c:marker>
          <c:cat>
            <c:strRef>
              <c:f>'Figure 2a'!$C$8:$C$13</c:f>
              <c:strCache>
                <c:ptCount val="6"/>
                <c:pt idx="0">
                  <c:v>1980-1984</c:v>
                </c:pt>
                <c:pt idx="1">
                  <c:v>1985-1989</c:v>
                </c:pt>
                <c:pt idx="2">
                  <c:v>1990-1994</c:v>
                </c:pt>
                <c:pt idx="3">
                  <c:v>1995-1999</c:v>
                </c:pt>
                <c:pt idx="4">
                  <c:v>2000-2004</c:v>
                </c:pt>
                <c:pt idx="5">
                  <c:v>2005-2009</c:v>
                </c:pt>
              </c:strCache>
            </c:strRef>
          </c:cat>
          <c:val>
            <c:numRef>
              <c:f>'Figure 2a'!$J$14:$J$19</c:f>
              <c:numCache>
                <c:formatCode>#,#00</c:formatCode>
                <c:ptCount val="6"/>
                <c:pt idx="2">
                  <c:v>7.99</c:v>
                </c:pt>
                <c:pt idx="3">
                  <c:v>9.4499999999999993</c:v>
                </c:pt>
                <c:pt idx="4">
                  <c:v>11.48</c:v>
                </c:pt>
                <c:pt idx="5">
                  <c:v>12.11</c:v>
                </c:pt>
              </c:numCache>
            </c:numRef>
          </c:val>
          <c:smooth val="0"/>
        </c:ser>
        <c:ser>
          <c:idx val="2"/>
          <c:order val="2"/>
          <c:tx>
            <c:strRef>
              <c:f>'Figure 2a'!$B$20</c:f>
              <c:strCache>
                <c:ptCount val="1"/>
                <c:pt idx="0">
                  <c:v>Norway</c:v>
                </c:pt>
              </c:strCache>
            </c:strRef>
          </c:tx>
          <c:marker>
            <c:symbol val="none"/>
          </c:marker>
          <c:val>
            <c:numRef>
              <c:f>'Figure 2a'!$J$20:$J$25</c:f>
              <c:numCache>
                <c:formatCode>#,#00</c:formatCode>
                <c:ptCount val="6"/>
                <c:pt idx="0">
                  <c:v>10.42</c:v>
                </c:pt>
                <c:pt idx="1">
                  <c:v>11.29</c:v>
                </c:pt>
                <c:pt idx="2">
                  <c:v>13.45</c:v>
                </c:pt>
                <c:pt idx="3">
                  <c:v>13.08</c:v>
                </c:pt>
                <c:pt idx="4">
                  <c:v>14.41</c:v>
                </c:pt>
                <c:pt idx="5">
                  <c:v>15.28</c:v>
                </c:pt>
              </c:numCache>
            </c:numRef>
          </c:val>
          <c:smooth val="0"/>
        </c:ser>
        <c:ser>
          <c:idx val="3"/>
          <c:order val="3"/>
          <c:tx>
            <c:strRef>
              <c:f>'Figure 2a'!$B$26</c:f>
              <c:strCache>
                <c:ptCount val="1"/>
                <c:pt idx="0">
                  <c:v>Denmark</c:v>
                </c:pt>
              </c:strCache>
            </c:strRef>
          </c:tx>
          <c:marker>
            <c:symbol val="none"/>
          </c:marker>
          <c:val>
            <c:numRef>
              <c:f>'Figure 2a'!$J$26:$J$31</c:f>
              <c:numCache>
                <c:formatCode>#,#00</c:formatCode>
                <c:ptCount val="6"/>
                <c:pt idx="2">
                  <c:v>22.51</c:v>
                </c:pt>
                <c:pt idx="3">
                  <c:v>27.83</c:v>
                </c:pt>
                <c:pt idx="4">
                  <c:v>36.520000000000003</c:v>
                </c:pt>
              </c:numCache>
            </c:numRef>
          </c:val>
          <c:smooth val="0"/>
        </c:ser>
        <c:ser>
          <c:idx val="4"/>
          <c:order val="4"/>
          <c:tx>
            <c:strRef>
              <c:f>'Figure 2a'!$B$98</c:f>
              <c:strCache>
                <c:ptCount val="1"/>
                <c:pt idx="0">
                  <c:v>Slovenia</c:v>
                </c:pt>
              </c:strCache>
            </c:strRef>
          </c:tx>
          <c:marker>
            <c:symbol val="none"/>
          </c:marker>
          <c:val>
            <c:numRef>
              <c:f>'Figure 2a'!$J$98:$J$103</c:f>
              <c:numCache>
                <c:formatCode>#,#00</c:formatCode>
                <c:ptCount val="6"/>
                <c:pt idx="2">
                  <c:v>28.64</c:v>
                </c:pt>
                <c:pt idx="4">
                  <c:v>32.130000000000003</c:v>
                </c:pt>
              </c:numCache>
            </c:numRef>
          </c:val>
          <c:smooth val="0"/>
        </c:ser>
        <c:ser>
          <c:idx val="5"/>
          <c:order val="5"/>
          <c:tx>
            <c:strRef>
              <c:f>'Figure 2a'!$B$104</c:f>
              <c:strCache>
                <c:ptCount val="1"/>
                <c:pt idx="0">
                  <c:v>Hungary</c:v>
                </c:pt>
              </c:strCache>
            </c:strRef>
          </c:tx>
          <c:marker>
            <c:symbol val="none"/>
          </c:marker>
          <c:val>
            <c:numRef>
              <c:f>'Figure 2a'!$J$104:$J$109</c:f>
              <c:numCache>
                <c:formatCode>#,#00</c:formatCode>
                <c:ptCount val="6"/>
                <c:pt idx="0">
                  <c:v>13.96</c:v>
                </c:pt>
                <c:pt idx="2">
                  <c:v>50.14</c:v>
                </c:pt>
                <c:pt idx="4">
                  <c:v>64.98</c:v>
                </c:pt>
              </c:numCache>
            </c:numRef>
          </c:val>
          <c:smooth val="0"/>
        </c:ser>
        <c:ser>
          <c:idx val="8"/>
          <c:order val="6"/>
          <c:tx>
            <c:strRef>
              <c:f>'Figure 2a'!$B$122</c:f>
              <c:strCache>
                <c:ptCount val="1"/>
                <c:pt idx="0">
                  <c:v>Lithuania</c:v>
                </c:pt>
              </c:strCache>
            </c:strRef>
          </c:tx>
          <c:marker>
            <c:symbol val="none"/>
          </c:marker>
          <c:val>
            <c:numRef>
              <c:f>'Figure 2a'!$J$122:$J$127</c:f>
              <c:numCache>
                <c:formatCode>#,#00</c:formatCode>
                <c:ptCount val="6"/>
                <c:pt idx="1">
                  <c:v>6.988237879009815</c:v>
                </c:pt>
                <c:pt idx="4">
                  <c:v>50.7</c:v>
                </c:pt>
                <c:pt idx="5">
                  <c:v>66.349999999999994</c:v>
                </c:pt>
              </c:numCache>
            </c:numRef>
          </c:val>
          <c:smooth val="0"/>
        </c:ser>
        <c:ser>
          <c:idx val="9"/>
          <c:order val="7"/>
          <c:tx>
            <c:strRef>
              <c:f>'Figure 2a'!$B$128</c:f>
              <c:strCache>
                <c:ptCount val="1"/>
                <c:pt idx="0">
                  <c:v>Estonia</c:v>
                </c:pt>
              </c:strCache>
            </c:strRef>
          </c:tx>
          <c:marker>
            <c:symbol val="none"/>
          </c:marker>
          <c:val>
            <c:numRef>
              <c:f>'Figure 2a'!$J$128:$J$133</c:f>
              <c:numCache>
                <c:formatCode>#,#00</c:formatCode>
                <c:ptCount val="6"/>
                <c:pt idx="1">
                  <c:v>12.54</c:v>
                </c:pt>
                <c:pt idx="4">
                  <c:v>59.83</c:v>
                </c:pt>
              </c:numCache>
            </c:numRef>
          </c:val>
          <c:smooth val="0"/>
        </c:ser>
        <c:dLbls>
          <c:showLegendKey val="0"/>
          <c:showVal val="0"/>
          <c:showCatName val="0"/>
          <c:showSerName val="0"/>
          <c:showPercent val="0"/>
          <c:showBubbleSize val="0"/>
        </c:dLbls>
        <c:marker val="1"/>
        <c:smooth val="0"/>
        <c:axId val="152240128"/>
        <c:axId val="152241664"/>
      </c:lineChart>
      <c:catAx>
        <c:axId val="152240128"/>
        <c:scaling>
          <c:orientation val="minMax"/>
        </c:scaling>
        <c:delete val="0"/>
        <c:axPos val="b"/>
        <c:majorTickMark val="out"/>
        <c:minorTickMark val="none"/>
        <c:tickLblPos val="nextTo"/>
        <c:txPr>
          <a:bodyPr rot="-2700000"/>
          <a:lstStyle/>
          <a:p>
            <a:pPr>
              <a:defRPr/>
            </a:pPr>
            <a:endParaRPr lang="nl-NL"/>
          </a:p>
        </c:txPr>
        <c:crossAx val="152241664"/>
        <c:crosses val="autoZero"/>
        <c:auto val="1"/>
        <c:lblAlgn val="ctr"/>
        <c:lblOffset val="100"/>
        <c:noMultiLvlLbl val="0"/>
      </c:catAx>
      <c:valAx>
        <c:axId val="152241664"/>
        <c:scaling>
          <c:orientation val="minMax"/>
          <c:max val="80"/>
        </c:scaling>
        <c:delete val="0"/>
        <c:axPos val="l"/>
        <c:majorGridlines/>
        <c:numFmt formatCode="0" sourceLinked="0"/>
        <c:majorTickMark val="out"/>
        <c:minorTickMark val="none"/>
        <c:tickLblPos val="nextTo"/>
        <c:crossAx val="152240128"/>
        <c:crosses val="autoZero"/>
        <c:crossBetween val="between"/>
      </c:valAx>
    </c:plotArea>
    <c:legend>
      <c:legendPos val="r"/>
      <c:layout>
        <c:manualLayout>
          <c:xMode val="edge"/>
          <c:yMode val="edge"/>
          <c:x val="0.74724912510936137"/>
          <c:y val="0.29006179208389626"/>
          <c:w val="0.25275087489063869"/>
          <c:h val="0.43428624810327271"/>
        </c:manualLayout>
      </c:layout>
      <c:overlay val="0"/>
    </c:legend>
    <c:plotVisOnly val="1"/>
    <c:dispBlanksAs val="span"/>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High educated women (North &amp; East)</a:t>
            </a:r>
            <a:endParaRPr lang="en-US">
              <a:effectLst/>
            </a:endParaRPr>
          </a:p>
        </c:rich>
      </c:tx>
      <c:layout>
        <c:manualLayout>
          <c:xMode val="edge"/>
          <c:yMode val="edge"/>
          <c:x val="0.12741663879776055"/>
          <c:y val="4.4316390746781689E-2"/>
        </c:manualLayout>
      </c:layout>
      <c:overlay val="0"/>
    </c:title>
    <c:autoTitleDeleted val="0"/>
    <c:plotArea>
      <c:layout>
        <c:manualLayout>
          <c:layoutTarget val="inner"/>
          <c:xMode val="edge"/>
          <c:yMode val="edge"/>
          <c:x val="8.607174103237096E-2"/>
          <c:y val="2.666424107460284E-2"/>
          <c:w val="0.67784405074365706"/>
          <c:h val="0.84767994136219438"/>
        </c:manualLayout>
      </c:layout>
      <c:lineChart>
        <c:grouping val="standard"/>
        <c:varyColors val="0"/>
        <c:ser>
          <c:idx val="0"/>
          <c:order val="0"/>
          <c:tx>
            <c:strRef>
              <c:f>'Figure 2a'!$B$8</c:f>
              <c:strCache>
                <c:ptCount val="1"/>
                <c:pt idx="0">
                  <c:v>Finland</c:v>
                </c:pt>
              </c:strCache>
            </c:strRef>
          </c:tx>
          <c:marker>
            <c:symbol val="none"/>
          </c:marker>
          <c:cat>
            <c:strRef>
              <c:f>'Figure 2a'!$C$8:$C$13</c:f>
              <c:strCache>
                <c:ptCount val="6"/>
                <c:pt idx="0">
                  <c:v>1980-1984</c:v>
                </c:pt>
                <c:pt idx="1">
                  <c:v>1985-1989</c:v>
                </c:pt>
                <c:pt idx="2">
                  <c:v>1990-1994</c:v>
                </c:pt>
                <c:pt idx="3">
                  <c:v>1995-1999</c:v>
                </c:pt>
                <c:pt idx="4">
                  <c:v>2000-2004</c:v>
                </c:pt>
                <c:pt idx="5">
                  <c:v>2005-2009</c:v>
                </c:pt>
              </c:strCache>
            </c:strRef>
          </c:cat>
          <c:val>
            <c:numRef>
              <c:f>'Figure 2a'!$M$8:$M$13</c:f>
              <c:numCache>
                <c:formatCode>#,#00</c:formatCode>
                <c:ptCount val="6"/>
                <c:pt idx="0">
                  <c:v>4.79</c:v>
                </c:pt>
                <c:pt idx="1">
                  <c:v>9.34</c:v>
                </c:pt>
                <c:pt idx="2">
                  <c:v>8.24</c:v>
                </c:pt>
                <c:pt idx="3">
                  <c:v>11.35</c:v>
                </c:pt>
                <c:pt idx="4">
                  <c:v>11.84</c:v>
                </c:pt>
                <c:pt idx="5">
                  <c:v>13.79</c:v>
                </c:pt>
              </c:numCache>
            </c:numRef>
          </c:val>
          <c:smooth val="0"/>
        </c:ser>
        <c:ser>
          <c:idx val="1"/>
          <c:order val="1"/>
          <c:tx>
            <c:strRef>
              <c:f>'Figure 2a'!$B$14</c:f>
              <c:strCache>
                <c:ptCount val="1"/>
                <c:pt idx="0">
                  <c:v>Sweden</c:v>
                </c:pt>
              </c:strCache>
            </c:strRef>
          </c:tx>
          <c:marker>
            <c:symbol val="none"/>
          </c:marker>
          <c:cat>
            <c:strRef>
              <c:f>'Figure 2a'!$C$8:$C$13</c:f>
              <c:strCache>
                <c:ptCount val="6"/>
                <c:pt idx="0">
                  <c:v>1980-1984</c:v>
                </c:pt>
                <c:pt idx="1">
                  <c:v>1985-1989</c:v>
                </c:pt>
                <c:pt idx="2">
                  <c:v>1990-1994</c:v>
                </c:pt>
                <c:pt idx="3">
                  <c:v>1995-1999</c:v>
                </c:pt>
                <c:pt idx="4">
                  <c:v>2000-2004</c:v>
                </c:pt>
                <c:pt idx="5">
                  <c:v>2005-2009</c:v>
                </c:pt>
              </c:strCache>
            </c:strRef>
          </c:cat>
          <c:val>
            <c:numRef>
              <c:f>'Figure 2a'!$M$14:$M$19</c:f>
              <c:numCache>
                <c:formatCode>#,#00</c:formatCode>
                <c:ptCount val="6"/>
                <c:pt idx="2">
                  <c:v>2.75</c:v>
                </c:pt>
                <c:pt idx="3">
                  <c:v>2.99</c:v>
                </c:pt>
                <c:pt idx="4">
                  <c:v>3.92</c:v>
                </c:pt>
                <c:pt idx="5">
                  <c:v>3.67</c:v>
                </c:pt>
              </c:numCache>
            </c:numRef>
          </c:val>
          <c:smooth val="0"/>
        </c:ser>
        <c:ser>
          <c:idx val="2"/>
          <c:order val="2"/>
          <c:tx>
            <c:strRef>
              <c:f>'Figure 2a'!$B$20</c:f>
              <c:strCache>
                <c:ptCount val="1"/>
                <c:pt idx="0">
                  <c:v>Norway</c:v>
                </c:pt>
              </c:strCache>
            </c:strRef>
          </c:tx>
          <c:marker>
            <c:symbol val="none"/>
          </c:marker>
          <c:val>
            <c:numRef>
              <c:f>'Figure 2a'!$M$20:$M$25</c:f>
              <c:numCache>
                <c:formatCode>#,#00</c:formatCode>
                <c:ptCount val="6"/>
                <c:pt idx="0">
                  <c:v>4.63</c:v>
                </c:pt>
                <c:pt idx="1">
                  <c:v>5.77</c:v>
                </c:pt>
                <c:pt idx="2">
                  <c:v>5.34</c:v>
                </c:pt>
                <c:pt idx="3">
                  <c:v>3.53</c:v>
                </c:pt>
                <c:pt idx="4">
                  <c:v>3.86</c:v>
                </c:pt>
                <c:pt idx="5">
                  <c:v>4.63</c:v>
                </c:pt>
              </c:numCache>
            </c:numRef>
          </c:val>
          <c:smooth val="0"/>
        </c:ser>
        <c:ser>
          <c:idx val="3"/>
          <c:order val="3"/>
          <c:tx>
            <c:strRef>
              <c:f>'Figure 2a'!$B$26</c:f>
              <c:strCache>
                <c:ptCount val="1"/>
                <c:pt idx="0">
                  <c:v>Denmark</c:v>
                </c:pt>
              </c:strCache>
            </c:strRef>
          </c:tx>
          <c:marker>
            <c:symbol val="none"/>
          </c:marker>
          <c:val>
            <c:numRef>
              <c:f>'Figure 2a'!$M$26:$M$31</c:f>
              <c:numCache>
                <c:formatCode>#,#00</c:formatCode>
                <c:ptCount val="6"/>
                <c:pt idx="2">
                  <c:v>16.579999999999998</c:v>
                </c:pt>
                <c:pt idx="3">
                  <c:v>13.34</c:v>
                </c:pt>
                <c:pt idx="4">
                  <c:v>15.44</c:v>
                </c:pt>
              </c:numCache>
            </c:numRef>
          </c:val>
          <c:smooth val="0"/>
        </c:ser>
        <c:ser>
          <c:idx val="4"/>
          <c:order val="4"/>
          <c:tx>
            <c:strRef>
              <c:f>'Figure 2a'!$B$98</c:f>
              <c:strCache>
                <c:ptCount val="1"/>
                <c:pt idx="0">
                  <c:v>Slovenia</c:v>
                </c:pt>
              </c:strCache>
            </c:strRef>
          </c:tx>
          <c:marker>
            <c:symbol val="none"/>
          </c:marker>
          <c:val>
            <c:numRef>
              <c:f>'Figure 2a'!$M$98:$M$103</c:f>
              <c:numCache>
                <c:formatCode>#,#00</c:formatCode>
                <c:ptCount val="6"/>
                <c:pt idx="2">
                  <c:v>4.0999999999999996</c:v>
                </c:pt>
                <c:pt idx="4">
                  <c:v>7.52</c:v>
                </c:pt>
              </c:numCache>
            </c:numRef>
          </c:val>
          <c:smooth val="0"/>
        </c:ser>
        <c:ser>
          <c:idx val="5"/>
          <c:order val="5"/>
          <c:tx>
            <c:strRef>
              <c:f>'Figure 2a'!$B$104</c:f>
              <c:strCache>
                <c:ptCount val="1"/>
                <c:pt idx="0">
                  <c:v>Hungary</c:v>
                </c:pt>
              </c:strCache>
            </c:strRef>
          </c:tx>
          <c:marker>
            <c:symbol val="none"/>
          </c:marker>
          <c:val>
            <c:numRef>
              <c:f>'Figure 2a'!$M$104:$M$109</c:f>
              <c:numCache>
                <c:formatCode>#,#00</c:formatCode>
                <c:ptCount val="6"/>
                <c:pt idx="0">
                  <c:v>4.66</c:v>
                </c:pt>
                <c:pt idx="2">
                  <c:v>15.78</c:v>
                </c:pt>
                <c:pt idx="4">
                  <c:v>21.64</c:v>
                </c:pt>
              </c:numCache>
            </c:numRef>
          </c:val>
          <c:smooth val="0"/>
        </c:ser>
        <c:ser>
          <c:idx val="8"/>
          <c:order val="6"/>
          <c:tx>
            <c:strRef>
              <c:f>'Figure 2a'!$B$122</c:f>
              <c:strCache>
                <c:ptCount val="1"/>
                <c:pt idx="0">
                  <c:v>Lithuania</c:v>
                </c:pt>
              </c:strCache>
            </c:strRef>
          </c:tx>
          <c:marker>
            <c:symbol val="none"/>
          </c:marker>
          <c:val>
            <c:numRef>
              <c:f>'Figure 2a'!$M$122:$M$127</c:f>
              <c:numCache>
                <c:formatCode>#,#00</c:formatCode>
                <c:ptCount val="6"/>
                <c:pt idx="1">
                  <c:v>1.7811522633744854</c:v>
                </c:pt>
                <c:pt idx="4">
                  <c:v>9.69</c:v>
                </c:pt>
                <c:pt idx="5">
                  <c:v>11.9</c:v>
                </c:pt>
              </c:numCache>
            </c:numRef>
          </c:val>
          <c:smooth val="0"/>
        </c:ser>
        <c:ser>
          <c:idx val="9"/>
          <c:order val="7"/>
          <c:tx>
            <c:strRef>
              <c:f>'Figure 2a'!$B$128</c:f>
              <c:strCache>
                <c:ptCount val="1"/>
                <c:pt idx="0">
                  <c:v>Estonia</c:v>
                </c:pt>
              </c:strCache>
            </c:strRef>
          </c:tx>
          <c:marker>
            <c:symbol val="none"/>
          </c:marker>
          <c:val>
            <c:numRef>
              <c:f>'Figure 2a'!$M$128:$M$133</c:f>
              <c:numCache>
                <c:formatCode>#,#00</c:formatCode>
                <c:ptCount val="6"/>
                <c:pt idx="1">
                  <c:v>1.19</c:v>
                </c:pt>
                <c:pt idx="4">
                  <c:v>6.72</c:v>
                </c:pt>
              </c:numCache>
            </c:numRef>
          </c:val>
          <c:smooth val="0"/>
        </c:ser>
        <c:dLbls>
          <c:showLegendKey val="0"/>
          <c:showVal val="0"/>
          <c:showCatName val="0"/>
          <c:showSerName val="0"/>
          <c:showPercent val="0"/>
          <c:showBubbleSize val="0"/>
        </c:dLbls>
        <c:marker val="1"/>
        <c:smooth val="0"/>
        <c:axId val="152296064"/>
        <c:axId val="152301952"/>
      </c:lineChart>
      <c:catAx>
        <c:axId val="152296064"/>
        <c:scaling>
          <c:orientation val="minMax"/>
        </c:scaling>
        <c:delete val="0"/>
        <c:axPos val="b"/>
        <c:majorTickMark val="out"/>
        <c:minorTickMark val="none"/>
        <c:tickLblPos val="nextTo"/>
        <c:txPr>
          <a:bodyPr rot="-2700000"/>
          <a:lstStyle/>
          <a:p>
            <a:pPr>
              <a:defRPr/>
            </a:pPr>
            <a:endParaRPr lang="nl-NL"/>
          </a:p>
        </c:txPr>
        <c:crossAx val="152301952"/>
        <c:crosses val="autoZero"/>
        <c:auto val="1"/>
        <c:lblAlgn val="ctr"/>
        <c:lblOffset val="100"/>
        <c:noMultiLvlLbl val="0"/>
      </c:catAx>
      <c:valAx>
        <c:axId val="152301952"/>
        <c:scaling>
          <c:orientation val="minMax"/>
          <c:max val="80"/>
        </c:scaling>
        <c:delete val="0"/>
        <c:axPos val="l"/>
        <c:majorGridlines/>
        <c:numFmt formatCode="0" sourceLinked="0"/>
        <c:majorTickMark val="out"/>
        <c:minorTickMark val="none"/>
        <c:tickLblPos val="nextTo"/>
        <c:crossAx val="152296064"/>
        <c:crosses val="autoZero"/>
        <c:crossBetween val="between"/>
      </c:valAx>
    </c:plotArea>
    <c:legend>
      <c:legendPos val="r"/>
      <c:layout>
        <c:manualLayout>
          <c:xMode val="edge"/>
          <c:yMode val="edge"/>
          <c:x val="0.74724912510936137"/>
          <c:y val="0.31167654049049404"/>
          <c:w val="0.25275087489063869"/>
          <c:h val="0.43428624810327271"/>
        </c:manualLayout>
      </c:layout>
      <c:overlay val="0"/>
    </c:legend>
    <c:plotVisOnly val="1"/>
    <c:dispBlanksAs val="span"/>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aseline="0"/>
              <a:t>Low educated women (West &amp; South)</a:t>
            </a:r>
            <a:endParaRPr lang="en-US"/>
          </a:p>
        </c:rich>
      </c:tx>
      <c:layout>
        <c:manualLayout>
          <c:xMode val="edge"/>
          <c:yMode val="edge"/>
          <c:x val="0.11557269465963461"/>
          <c:y val="5.8782852440228947E-2"/>
        </c:manualLayout>
      </c:layout>
      <c:overlay val="0"/>
    </c:title>
    <c:autoTitleDeleted val="0"/>
    <c:plotArea>
      <c:layout>
        <c:manualLayout>
          <c:layoutTarget val="inner"/>
          <c:xMode val="edge"/>
          <c:yMode val="edge"/>
          <c:x val="7.2182852143482065E-2"/>
          <c:y val="3.6270795921979647E-2"/>
          <c:w val="0.67784405074365706"/>
          <c:h val="0.84767994136219438"/>
        </c:manualLayout>
      </c:layout>
      <c:lineChart>
        <c:grouping val="standard"/>
        <c:varyColors val="0"/>
        <c:ser>
          <c:idx val="0"/>
          <c:order val="0"/>
          <c:tx>
            <c:strRef>
              <c:f>'Figure 2a'!$B$32</c:f>
              <c:strCache>
                <c:ptCount val="1"/>
                <c:pt idx="0">
                  <c:v>Scotland</c:v>
                </c:pt>
              </c:strCache>
            </c:strRef>
          </c:tx>
          <c:marker>
            <c:symbol val="none"/>
          </c:marker>
          <c:cat>
            <c:strRef>
              <c:f>'Figure 2a'!$C$8:$C$13</c:f>
              <c:strCache>
                <c:ptCount val="6"/>
                <c:pt idx="0">
                  <c:v>1980-1984</c:v>
                </c:pt>
                <c:pt idx="1">
                  <c:v>1985-1989</c:v>
                </c:pt>
                <c:pt idx="2">
                  <c:v>1990-1994</c:v>
                </c:pt>
                <c:pt idx="3">
                  <c:v>1995-1999</c:v>
                </c:pt>
                <c:pt idx="4">
                  <c:v>2000-2004</c:v>
                </c:pt>
                <c:pt idx="5">
                  <c:v>2005-2009</c:v>
                </c:pt>
              </c:strCache>
            </c:strRef>
          </c:cat>
          <c:val>
            <c:numRef>
              <c:f>'Figure 2a'!$J$32:$J$37</c:f>
              <c:numCache>
                <c:formatCode>#,#00</c:formatCode>
                <c:ptCount val="6"/>
                <c:pt idx="4">
                  <c:v>25.54</c:v>
                </c:pt>
                <c:pt idx="5">
                  <c:v>20.6</c:v>
                </c:pt>
              </c:numCache>
            </c:numRef>
          </c:val>
          <c:smooth val="0"/>
        </c:ser>
        <c:ser>
          <c:idx val="1"/>
          <c:order val="1"/>
          <c:tx>
            <c:strRef>
              <c:f>'Figure 2a'!$B$38</c:f>
              <c:strCache>
                <c:ptCount val="1"/>
                <c:pt idx="0">
                  <c:v>England &amp; Wales</c:v>
                </c:pt>
              </c:strCache>
            </c:strRef>
          </c:tx>
          <c:marker>
            <c:symbol val="none"/>
          </c:marker>
          <c:cat>
            <c:strRef>
              <c:f>'Figure 2a'!$C$8:$C$13</c:f>
              <c:strCache>
                <c:ptCount val="6"/>
                <c:pt idx="0">
                  <c:v>1980-1984</c:v>
                </c:pt>
                <c:pt idx="1">
                  <c:v>1985-1989</c:v>
                </c:pt>
                <c:pt idx="2">
                  <c:v>1990-1994</c:v>
                </c:pt>
                <c:pt idx="3">
                  <c:v>1995-1999</c:v>
                </c:pt>
                <c:pt idx="4">
                  <c:v>2000-2004</c:v>
                </c:pt>
                <c:pt idx="5">
                  <c:v>2005-2009</c:v>
                </c:pt>
              </c:strCache>
            </c:strRef>
          </c:cat>
          <c:val>
            <c:numRef>
              <c:f>'Figure 2a'!$J$44:$J$49</c:f>
              <c:numCache>
                <c:formatCode>#,#00</c:formatCode>
                <c:ptCount val="6"/>
                <c:pt idx="0">
                  <c:v>2.64</c:v>
                </c:pt>
                <c:pt idx="1">
                  <c:v>3.66</c:v>
                </c:pt>
                <c:pt idx="2">
                  <c:v>5.61</c:v>
                </c:pt>
                <c:pt idx="3">
                  <c:v>8.34</c:v>
                </c:pt>
                <c:pt idx="4">
                  <c:v>9.35</c:v>
                </c:pt>
                <c:pt idx="5">
                  <c:v>11.41</c:v>
                </c:pt>
              </c:numCache>
            </c:numRef>
          </c:val>
          <c:smooth val="0"/>
        </c:ser>
        <c:ser>
          <c:idx val="3"/>
          <c:order val="2"/>
          <c:tx>
            <c:strRef>
              <c:f>'Figure 2a'!$B$56</c:f>
              <c:strCache>
                <c:ptCount val="1"/>
                <c:pt idx="0">
                  <c:v>France</c:v>
                </c:pt>
              </c:strCache>
            </c:strRef>
          </c:tx>
          <c:marker>
            <c:symbol val="none"/>
          </c:marker>
          <c:val>
            <c:numRef>
              <c:f>'Figure 2a'!$J$56:$J$61</c:f>
              <c:numCache>
                <c:formatCode>#,#00</c:formatCode>
                <c:ptCount val="6"/>
                <c:pt idx="0">
                  <c:v>22.117175</c:v>
                </c:pt>
                <c:pt idx="1">
                  <c:v>23.642199999999999</c:v>
                </c:pt>
                <c:pt idx="2">
                  <c:v>15.17398</c:v>
                </c:pt>
                <c:pt idx="3">
                  <c:v>20.153600000000001</c:v>
                </c:pt>
                <c:pt idx="4">
                  <c:v>20.374020000000002</c:v>
                </c:pt>
                <c:pt idx="5">
                  <c:v>16.539840000000002</c:v>
                </c:pt>
              </c:numCache>
            </c:numRef>
          </c:val>
          <c:smooth val="0"/>
        </c:ser>
        <c:ser>
          <c:idx val="4"/>
          <c:order val="3"/>
          <c:tx>
            <c:strRef>
              <c:f>'Figure 2a'!$B$62</c:f>
              <c:strCache>
                <c:ptCount val="1"/>
                <c:pt idx="0">
                  <c:v>Switzerland</c:v>
                </c:pt>
              </c:strCache>
            </c:strRef>
          </c:tx>
          <c:marker>
            <c:symbol val="none"/>
          </c:marker>
          <c:val>
            <c:numRef>
              <c:f>'Figure 2a'!$J$62:$J$67</c:f>
              <c:numCache>
                <c:formatCode>#,#00</c:formatCode>
                <c:ptCount val="6"/>
                <c:pt idx="2">
                  <c:v>13.1</c:v>
                </c:pt>
                <c:pt idx="3">
                  <c:v>12.97</c:v>
                </c:pt>
                <c:pt idx="4">
                  <c:v>11.09</c:v>
                </c:pt>
                <c:pt idx="5">
                  <c:v>12.43</c:v>
                </c:pt>
              </c:numCache>
            </c:numRef>
          </c:val>
          <c:smooth val="0"/>
        </c:ser>
        <c:ser>
          <c:idx val="5"/>
          <c:order val="4"/>
          <c:tx>
            <c:strRef>
              <c:f>'Figure 2a'!$B$68</c:f>
              <c:strCache>
                <c:ptCount val="1"/>
                <c:pt idx="0">
                  <c:v>Austria</c:v>
                </c:pt>
              </c:strCache>
            </c:strRef>
          </c:tx>
          <c:marker>
            <c:symbol val="none"/>
          </c:marker>
          <c:val>
            <c:numRef>
              <c:f>'Figure 2a'!$J$68:$J$73</c:f>
              <c:numCache>
                <c:formatCode>#,#00</c:formatCode>
                <c:ptCount val="6"/>
                <c:pt idx="0">
                  <c:v>3.34</c:v>
                </c:pt>
                <c:pt idx="2">
                  <c:v>3.26</c:v>
                </c:pt>
                <c:pt idx="4">
                  <c:v>5.43</c:v>
                </c:pt>
              </c:numCache>
            </c:numRef>
          </c:val>
          <c:smooth val="0"/>
        </c:ser>
        <c:ser>
          <c:idx val="6"/>
          <c:order val="5"/>
          <c:tx>
            <c:strRef>
              <c:f>'Figure 2a'!$B$74</c:f>
              <c:strCache>
                <c:ptCount val="1"/>
                <c:pt idx="0">
                  <c:v>Barcelona</c:v>
                </c:pt>
              </c:strCache>
            </c:strRef>
          </c:tx>
          <c:marker>
            <c:symbol val="none"/>
          </c:marker>
          <c:val>
            <c:numRef>
              <c:f>'Figure 2a'!$J$74:$J$79</c:f>
              <c:numCache>
                <c:formatCode>#,#00</c:formatCode>
                <c:ptCount val="6"/>
                <c:pt idx="2">
                  <c:v>2.42</c:v>
                </c:pt>
                <c:pt idx="3">
                  <c:v>3.37</c:v>
                </c:pt>
                <c:pt idx="4">
                  <c:v>2.99</c:v>
                </c:pt>
                <c:pt idx="5">
                  <c:v>3.23</c:v>
                </c:pt>
              </c:numCache>
            </c:numRef>
          </c:val>
          <c:smooth val="0"/>
        </c:ser>
        <c:ser>
          <c:idx val="7"/>
          <c:order val="6"/>
          <c:tx>
            <c:strRef>
              <c:f>'Figure 2a'!$B$80</c:f>
              <c:strCache>
                <c:ptCount val="1"/>
                <c:pt idx="0">
                  <c:v>Basque Country</c:v>
                </c:pt>
              </c:strCache>
            </c:strRef>
          </c:tx>
          <c:marker>
            <c:symbol val="none"/>
          </c:marker>
          <c:val>
            <c:numRef>
              <c:f>'Figure 2a'!$J$80:$J$85</c:f>
              <c:numCache>
                <c:formatCode>#,#00</c:formatCode>
                <c:ptCount val="6"/>
                <c:pt idx="3">
                  <c:v>2.39</c:v>
                </c:pt>
                <c:pt idx="4">
                  <c:v>2.1</c:v>
                </c:pt>
              </c:numCache>
            </c:numRef>
          </c:val>
          <c:smooth val="0"/>
        </c:ser>
        <c:ser>
          <c:idx val="8"/>
          <c:order val="7"/>
          <c:tx>
            <c:strRef>
              <c:f>'Figure 2a'!$B$86</c:f>
              <c:strCache>
                <c:ptCount val="1"/>
                <c:pt idx="0">
                  <c:v>Madrid</c:v>
                </c:pt>
              </c:strCache>
            </c:strRef>
          </c:tx>
          <c:marker>
            <c:symbol val="none"/>
          </c:marker>
          <c:val>
            <c:numRef>
              <c:f>'Figure 2a'!$J$86:$J$91</c:f>
              <c:numCache>
                <c:formatCode>#,#00</c:formatCode>
                <c:ptCount val="6"/>
                <c:pt idx="3">
                  <c:v>1.3</c:v>
                </c:pt>
                <c:pt idx="4">
                  <c:v>1.28</c:v>
                </c:pt>
              </c:numCache>
            </c:numRef>
          </c:val>
          <c:smooth val="0"/>
        </c:ser>
        <c:ser>
          <c:idx val="9"/>
          <c:order val="8"/>
          <c:tx>
            <c:strRef>
              <c:f>'Figure 2a'!$B$92</c:f>
              <c:strCache>
                <c:ptCount val="1"/>
                <c:pt idx="0">
                  <c:v>Italy, Turin</c:v>
                </c:pt>
              </c:strCache>
            </c:strRef>
          </c:tx>
          <c:marker>
            <c:symbol val="none"/>
          </c:marker>
          <c:val>
            <c:numRef>
              <c:f>'Figure 2a'!$J$92:$J$97</c:f>
              <c:numCache>
                <c:formatCode>#,#00</c:formatCode>
                <c:ptCount val="6"/>
                <c:pt idx="0">
                  <c:v>1.1299999999999999</c:v>
                </c:pt>
                <c:pt idx="1">
                  <c:v>1.52</c:v>
                </c:pt>
                <c:pt idx="2">
                  <c:v>1.74</c:v>
                </c:pt>
                <c:pt idx="3">
                  <c:v>2.36</c:v>
                </c:pt>
                <c:pt idx="4">
                  <c:v>2.63</c:v>
                </c:pt>
                <c:pt idx="5">
                  <c:v>1.5</c:v>
                </c:pt>
              </c:numCache>
            </c:numRef>
          </c:val>
          <c:smooth val="0"/>
        </c:ser>
        <c:dLbls>
          <c:showLegendKey val="0"/>
          <c:showVal val="0"/>
          <c:showCatName val="0"/>
          <c:showSerName val="0"/>
          <c:showPercent val="0"/>
          <c:showBubbleSize val="0"/>
        </c:dLbls>
        <c:marker val="1"/>
        <c:smooth val="0"/>
        <c:axId val="153127552"/>
        <c:axId val="153137536"/>
      </c:lineChart>
      <c:catAx>
        <c:axId val="153127552"/>
        <c:scaling>
          <c:orientation val="minMax"/>
        </c:scaling>
        <c:delete val="0"/>
        <c:axPos val="b"/>
        <c:majorTickMark val="out"/>
        <c:minorTickMark val="none"/>
        <c:tickLblPos val="nextTo"/>
        <c:txPr>
          <a:bodyPr rot="-2700000"/>
          <a:lstStyle/>
          <a:p>
            <a:pPr>
              <a:defRPr/>
            </a:pPr>
            <a:endParaRPr lang="nl-NL"/>
          </a:p>
        </c:txPr>
        <c:crossAx val="153137536"/>
        <c:crosses val="autoZero"/>
        <c:auto val="1"/>
        <c:lblAlgn val="ctr"/>
        <c:lblOffset val="100"/>
        <c:noMultiLvlLbl val="0"/>
      </c:catAx>
      <c:valAx>
        <c:axId val="153137536"/>
        <c:scaling>
          <c:orientation val="minMax"/>
          <c:max val="80"/>
        </c:scaling>
        <c:delete val="0"/>
        <c:axPos val="l"/>
        <c:majorGridlines/>
        <c:numFmt formatCode="0" sourceLinked="0"/>
        <c:majorTickMark val="out"/>
        <c:minorTickMark val="none"/>
        <c:tickLblPos val="nextTo"/>
        <c:crossAx val="153127552"/>
        <c:crosses val="autoZero"/>
        <c:crossBetween val="between"/>
      </c:valAx>
    </c:plotArea>
    <c:legend>
      <c:legendPos val="r"/>
      <c:layout>
        <c:manualLayout>
          <c:xMode val="edge"/>
          <c:yMode val="edge"/>
          <c:x val="0.74724912510936137"/>
          <c:y val="0.29006179208389626"/>
          <c:w val="0.25275087489063869"/>
          <c:h val="0.43428624810327271"/>
        </c:manualLayout>
      </c:layout>
      <c:overlay val="0"/>
    </c:legend>
    <c:plotVisOnly val="1"/>
    <c:dispBlanksAs val="span"/>
    <c:showDLblsOverMax val="0"/>
  </c:chart>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7</xdr:col>
      <xdr:colOff>28575</xdr:colOff>
      <xdr:row>6</xdr:row>
      <xdr:rowOff>76200</xdr:rowOff>
    </xdr:from>
    <xdr:to>
      <xdr:col>15</xdr:col>
      <xdr:colOff>238125</xdr:colOff>
      <xdr:row>25</xdr:row>
      <xdr:rowOff>95250</xdr:rowOff>
    </xdr:to>
    <xdr:sp macro="" textlink="">
      <xdr:nvSpPr>
        <xdr:cNvPr id="2" name="TextBox 1"/>
        <xdr:cNvSpPr txBox="1"/>
      </xdr:nvSpPr>
      <xdr:spPr>
        <a:xfrm>
          <a:off x="4991100" y="3733800"/>
          <a:ext cx="5086350" cy="3638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 principle, 4 specific causes</a:t>
          </a:r>
          <a:r>
            <a:rPr lang="en-US" sz="1100" baseline="0"/>
            <a:t> of death are included in the broader category 'alcohol-related deaths [ALCOHOL]': 1) mortality due to alcoholic psychosis, dependence and abuse [ALCPDA]; 2) mortality due to alcoholic cardiomyopathy [ALCCAR]; 3) mortality due to alcoholic cirrhosis of the liver [ALCCIR], and 4) accidental poisoning by alcohol [ALCPOI].</a:t>
          </a:r>
        </a:p>
        <a:p>
          <a:endParaRPr lang="en-US" sz="1100" baseline="0"/>
        </a:p>
        <a:p>
          <a:r>
            <a:rPr lang="en-US" sz="1100" baseline="0"/>
            <a:t>Some exceptions were made. In order to obtain a variable that is comparable over time, we excluded specific causes of death from the broader category Alcol-related deaths': </a:t>
          </a:r>
        </a:p>
        <a:p>
          <a:endParaRPr lang="en-US" sz="1100" baseline="0"/>
        </a:p>
        <a:p>
          <a:r>
            <a:rPr lang="en-US" sz="1100" baseline="0"/>
            <a:t>- In Belgium, ALCCIR was deleted from ALCOHOL.</a:t>
          </a:r>
        </a:p>
        <a:p>
          <a:r>
            <a:rPr lang="en-US" sz="1100" baseline="0"/>
            <a:t>- In the Czech Republic, ALCPDA, ALCCAR and ALCCIR were deleted from ALCOHOL.</a:t>
          </a:r>
        </a:p>
        <a:p>
          <a:r>
            <a:rPr lang="en-US" sz="1100" baseline="0"/>
            <a:t>- In France, no specific causes of death related to alcohol were available.</a:t>
          </a:r>
        </a:p>
        <a:p>
          <a:r>
            <a:rPr lang="en-US" sz="1100" baseline="0"/>
            <a:t>- In Lithuania, ALCPDA and ALCCAR were deleted from ALCOHOL.</a:t>
          </a:r>
        </a:p>
        <a:p>
          <a:r>
            <a:rPr lang="en-US" sz="1100" baseline="0"/>
            <a:t>- In Norway, only ALCCIR was available as separate category, but ALCOHOL is also available as a broader category with the 4 separate causes combined.</a:t>
          </a:r>
        </a:p>
        <a:p>
          <a:r>
            <a:rPr lang="en-US" sz="1100" baseline="0"/>
            <a:t>- In Poland, ALCPDA, ALCCAR and ALCCIR were deleted from ALCOHOL.</a:t>
          </a: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In Scotland, no specific causes of death related to alcohol were available.</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In Sweden, no specific causes of death related to alcohol were available.</a:t>
          </a:r>
          <a:endParaRPr lang="en-US">
            <a:effectLst/>
          </a:endParaRPr>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683559</xdr:colOff>
      <xdr:row>30</xdr:row>
      <xdr:rowOff>118780</xdr:rowOff>
    </xdr:from>
    <xdr:to>
      <xdr:col>9</xdr:col>
      <xdr:colOff>564217</xdr:colOff>
      <xdr:row>53</xdr:row>
      <xdr:rowOff>137831</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717177</xdr:colOff>
      <xdr:row>56</xdr:row>
      <xdr:rowOff>0</xdr:rowOff>
    </xdr:from>
    <xdr:to>
      <xdr:col>9</xdr:col>
      <xdr:colOff>597835</xdr:colOff>
      <xdr:row>79</xdr:row>
      <xdr:rowOff>19051</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24</xdr:col>
      <xdr:colOff>571499</xdr:colOff>
      <xdr:row>0</xdr:row>
      <xdr:rowOff>0</xdr:rowOff>
    </xdr:from>
    <xdr:to>
      <xdr:col>33</xdr:col>
      <xdr:colOff>403412</xdr:colOff>
      <xdr:row>27</xdr:row>
      <xdr:rowOff>145676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190501</xdr:colOff>
      <xdr:row>0</xdr:row>
      <xdr:rowOff>123266</xdr:rowOff>
    </xdr:from>
    <xdr:to>
      <xdr:col>24</xdr:col>
      <xdr:colOff>22412</xdr:colOff>
      <xdr:row>27</xdr:row>
      <xdr:rowOff>156882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44821</xdr:colOff>
      <xdr:row>30</xdr:row>
      <xdr:rowOff>100853</xdr:rowOff>
    </xdr:from>
    <xdr:to>
      <xdr:col>33</xdr:col>
      <xdr:colOff>369794</xdr:colOff>
      <xdr:row>56</xdr:row>
      <xdr:rowOff>145677</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336176</xdr:colOff>
      <xdr:row>30</xdr:row>
      <xdr:rowOff>89646</xdr:rowOff>
    </xdr:from>
    <xdr:to>
      <xdr:col>24</xdr:col>
      <xdr:colOff>156882</xdr:colOff>
      <xdr:row>57</xdr:row>
      <xdr:rowOff>11205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25</xdr:col>
      <xdr:colOff>0</xdr:colOff>
      <xdr:row>1</xdr:row>
      <xdr:rowOff>90767</xdr:rowOff>
    </xdr:from>
    <xdr:to>
      <xdr:col>33</xdr:col>
      <xdr:colOff>470646</xdr:colOff>
      <xdr:row>30</xdr:row>
      <xdr:rowOff>11205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1</xdr:row>
      <xdr:rowOff>78441</xdr:rowOff>
    </xdr:from>
    <xdr:to>
      <xdr:col>24</xdr:col>
      <xdr:colOff>212912</xdr:colOff>
      <xdr:row>29</xdr:row>
      <xdr:rowOff>189379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56030</xdr:colOff>
      <xdr:row>31</xdr:row>
      <xdr:rowOff>22412</xdr:rowOff>
    </xdr:from>
    <xdr:to>
      <xdr:col>33</xdr:col>
      <xdr:colOff>470647</xdr:colOff>
      <xdr:row>59</xdr:row>
      <xdr:rowOff>89647</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31</xdr:row>
      <xdr:rowOff>11205</xdr:rowOff>
    </xdr:from>
    <xdr:to>
      <xdr:col>24</xdr:col>
      <xdr:colOff>246529</xdr:colOff>
      <xdr:row>59</xdr:row>
      <xdr:rowOff>89646</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333375</xdr:colOff>
      <xdr:row>8</xdr:row>
      <xdr:rowOff>104775</xdr:rowOff>
    </xdr:from>
    <xdr:to>
      <xdr:col>13</xdr:col>
      <xdr:colOff>28575</xdr:colOff>
      <xdr:row>28</xdr:row>
      <xdr:rowOff>28575</xdr:rowOff>
    </xdr:to>
    <xdr:graphicFrame macro="">
      <xdr:nvGraphicFramePr>
        <xdr:cNvPr id="2"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876300</xdr:colOff>
      <xdr:row>42</xdr:row>
      <xdr:rowOff>0</xdr:rowOff>
    </xdr:from>
    <xdr:to>
      <xdr:col>5</xdr:col>
      <xdr:colOff>123825</xdr:colOff>
      <xdr:row>62</xdr:row>
      <xdr:rowOff>133350</xdr:rowOff>
    </xdr:to>
    <xdr:graphicFrame macro="">
      <xdr:nvGraphicFramePr>
        <xdr:cNvPr id="3"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600075</xdr:colOff>
      <xdr:row>4</xdr:row>
      <xdr:rowOff>9524</xdr:rowOff>
    </xdr:from>
    <xdr:to>
      <xdr:col>17</xdr:col>
      <xdr:colOff>295275</xdr:colOff>
      <xdr:row>28</xdr:row>
      <xdr:rowOff>38099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0</xdr:colOff>
      <xdr:row>4</xdr:row>
      <xdr:rowOff>0</xdr:rowOff>
    </xdr:from>
    <xdr:to>
      <xdr:col>25</xdr:col>
      <xdr:colOff>304800</xdr:colOff>
      <xdr:row>28</xdr:row>
      <xdr:rowOff>28575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RJCT\Demetriq\WP3%20Data\3.%20Harmonized%20data\France%20death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PRJCT\Demetriq\WP3%20Data\Trend%20tables\Abs%20diff,%20Rel%20rate,%20RII,%20SII%20mortality4_alcoho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PRJCT\Demetriq\WP3%20Data\Trend%20tables\Abs%20diff,%20Rel%20rate,%20RII,%20SII%20mortality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RJCT/Demetriq/WP3%20Data/Trend%20tables/Abs%20diff,%20Rel%20rate,%20RII,%20SII%20mortality4_alcoho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ohan/Documents/Onderzoek/Demetriq%20Longitudinale%20dataset/Mackenbach%20Inequalities%20in%20alcohol-related%20mortality/Inequalities%20in%20alcohol-related%20mortality%20Tables%20and%20figures%200907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G_MENV~1/AppData/Local/Temp/alcohol%20aantallen.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RJCT/Demetriq/WP3%20Data/Trend%20tables/Abs%20diff,%20Rel%20rate,%20RII,%20SII%20mortality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PRJCT\Demetriq\WP3%20Data\Trend%20tables\Absolute%20and%20relative%20risk%20differences%20mortality_occupation_306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e"/>
      <sheetName val="other countries"/>
      <sheetName val="Sheet3"/>
    </sheetNames>
    <sheetDataSet>
      <sheetData sheetId="0">
        <row r="125">
          <cell r="H125">
            <v>282</v>
          </cell>
          <cell r="J125">
            <v>26</v>
          </cell>
          <cell r="L125">
            <v>0</v>
          </cell>
        </row>
        <row r="126">
          <cell r="H126">
            <v>102</v>
          </cell>
          <cell r="J126">
            <v>7</v>
          </cell>
          <cell r="L126">
            <v>0</v>
          </cell>
        </row>
        <row r="127">
          <cell r="H127">
            <v>93</v>
          </cell>
          <cell r="J127">
            <v>8</v>
          </cell>
          <cell r="L127">
            <v>1</v>
          </cell>
        </row>
        <row r="128">
          <cell r="H128">
            <v>37</v>
          </cell>
          <cell r="J128">
            <v>2</v>
          </cell>
          <cell r="L128">
            <v>1</v>
          </cell>
        </row>
        <row r="130">
          <cell r="H130">
            <v>293</v>
          </cell>
          <cell r="J130">
            <v>45</v>
          </cell>
          <cell r="L130">
            <v>5</v>
          </cell>
        </row>
        <row r="131">
          <cell r="H131">
            <v>104</v>
          </cell>
          <cell r="J131">
            <v>10</v>
          </cell>
          <cell r="L131">
            <v>0</v>
          </cell>
        </row>
        <row r="132">
          <cell r="H132">
            <v>127</v>
          </cell>
          <cell r="J132">
            <v>23</v>
          </cell>
          <cell r="L132">
            <v>6</v>
          </cell>
        </row>
        <row r="133">
          <cell r="H133">
            <v>60</v>
          </cell>
          <cell r="J133">
            <v>7</v>
          </cell>
          <cell r="L133">
            <v>0</v>
          </cell>
        </row>
        <row r="135">
          <cell r="H135">
            <v>187</v>
          </cell>
          <cell r="J135">
            <v>49</v>
          </cell>
          <cell r="L135">
            <v>6</v>
          </cell>
        </row>
        <row r="136">
          <cell r="H136">
            <v>72</v>
          </cell>
          <cell r="J136">
            <v>15</v>
          </cell>
          <cell r="L136">
            <v>3</v>
          </cell>
        </row>
        <row r="137">
          <cell r="H137">
            <v>148</v>
          </cell>
          <cell r="J137">
            <v>43</v>
          </cell>
          <cell r="L137">
            <v>4</v>
          </cell>
        </row>
        <row r="138">
          <cell r="H138">
            <v>58</v>
          </cell>
          <cell r="J138">
            <v>16</v>
          </cell>
          <cell r="L138">
            <v>0</v>
          </cell>
        </row>
        <row r="140">
          <cell r="H140">
            <v>151</v>
          </cell>
          <cell r="J140">
            <v>89</v>
          </cell>
          <cell r="L140">
            <v>13</v>
          </cell>
        </row>
        <row r="141">
          <cell r="H141">
            <v>67</v>
          </cell>
          <cell r="J141">
            <v>23</v>
          </cell>
          <cell r="L141">
            <v>6</v>
          </cell>
        </row>
        <row r="142">
          <cell r="H142">
            <v>98</v>
          </cell>
          <cell r="J142">
            <v>75</v>
          </cell>
          <cell r="L142">
            <v>13</v>
          </cell>
        </row>
        <row r="143">
          <cell r="H143">
            <v>43</v>
          </cell>
          <cell r="J143">
            <v>14</v>
          </cell>
          <cell r="L143">
            <v>1</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ALCPDA"/>
      <sheetName val="ALCCAR"/>
      <sheetName val="ALCCIR"/>
      <sheetName val="ALCPOI"/>
      <sheetName val="ALCOHOL"/>
      <sheetName val="ALCOHOLcomp"/>
      <sheetName val="Abs_rel diff"/>
      <sheetName val="Austria"/>
      <sheetName val="Austria II"/>
      <sheetName val="Belgium"/>
      <sheetName val="Belgium II"/>
      <sheetName val="Belgium0405"/>
      <sheetName val="Belgium0405 II"/>
      <sheetName val="Czech Republic"/>
      <sheetName val="Czech Republic II"/>
      <sheetName val="Denmark"/>
      <sheetName val="Denmark II"/>
      <sheetName val="Estonia"/>
      <sheetName val="Estonia II"/>
      <sheetName val="Finland"/>
      <sheetName val="Finland II"/>
      <sheetName val="France ASMR by educa"/>
      <sheetName val="France ASMR highlow Conf int"/>
      <sheetName val="France ASMR"/>
      <sheetName val="Hungary"/>
      <sheetName val="Hungary II"/>
      <sheetName val="Italy, Turin"/>
      <sheetName val="Italy, Turin II"/>
      <sheetName val="Lithuania"/>
      <sheetName val="Lithuania, II"/>
      <sheetName val="Norway"/>
      <sheetName val="Norway II"/>
      <sheetName val="Poland"/>
      <sheetName val="Poland II"/>
      <sheetName val="Scotland"/>
      <sheetName val="Scotland II"/>
      <sheetName val="Slovenia"/>
      <sheetName val="Slovenia II"/>
      <sheetName val="Spain, Barcelona"/>
      <sheetName val="Spain, Barcelona II"/>
      <sheetName val="Spain, Basque Country"/>
      <sheetName val="Spain, Basque Country II"/>
      <sheetName val="Spain, Madrid"/>
      <sheetName val="Spain, Madrid II"/>
      <sheetName val="Sweden"/>
      <sheetName val="Sweden II"/>
      <sheetName val="Switzerland"/>
      <sheetName val="Switzerland II"/>
      <sheetName val="UK"/>
      <sheetName val="UK II"/>
      <sheetName val="UK2"/>
      <sheetName val="UK2 II"/>
    </sheetNames>
    <sheetDataSet>
      <sheetData sheetId="0" refreshError="1"/>
      <sheetData sheetId="1" refreshError="1"/>
      <sheetData sheetId="2" refreshError="1"/>
      <sheetData sheetId="3" refreshError="1"/>
      <sheetData sheetId="4" refreshError="1"/>
      <sheetData sheetId="5" refreshError="1">
        <row r="7">
          <cell r="D7">
            <v>19.46</v>
          </cell>
          <cell r="E7">
            <v>16.14</v>
          </cell>
          <cell r="F7">
            <v>22.97</v>
          </cell>
          <cell r="J7">
            <v>3.58</v>
          </cell>
          <cell r="K7">
            <v>0</v>
          </cell>
          <cell r="L7">
            <v>9.39</v>
          </cell>
        </row>
        <row r="8">
          <cell r="D8">
            <v>30.81</v>
          </cell>
          <cell r="E8">
            <v>26.26</v>
          </cell>
          <cell r="F8">
            <v>35.69</v>
          </cell>
          <cell r="J8">
            <v>1.78</v>
          </cell>
          <cell r="K8">
            <v>0</v>
          </cell>
          <cell r="L8">
            <v>4.84</v>
          </cell>
        </row>
        <row r="9">
          <cell r="D9">
            <v>37.42</v>
          </cell>
          <cell r="E9">
            <v>31.86</v>
          </cell>
          <cell r="F9">
            <v>43.64</v>
          </cell>
          <cell r="G9">
            <v>18.88</v>
          </cell>
          <cell r="H9">
            <v>16.54</v>
          </cell>
          <cell r="I9">
            <v>21.3</v>
          </cell>
          <cell r="J9">
            <v>6.16</v>
          </cell>
          <cell r="K9">
            <v>2.2000000000000002</v>
          </cell>
          <cell r="L9">
            <v>10.33</v>
          </cell>
        </row>
        <row r="10">
          <cell r="D10">
            <v>3.34</v>
          </cell>
          <cell r="E10">
            <v>2.34</v>
          </cell>
          <cell r="F10">
            <v>4.49</v>
          </cell>
          <cell r="J10">
            <v>0</v>
          </cell>
          <cell r="K10">
            <v>0</v>
          </cell>
          <cell r="L10">
            <v>0</v>
          </cell>
        </row>
        <row r="11">
          <cell r="D11">
            <v>3.26</v>
          </cell>
          <cell r="E11">
            <v>2.23</v>
          </cell>
          <cell r="F11">
            <v>4.3899999999999997</v>
          </cell>
          <cell r="J11">
            <v>0</v>
          </cell>
          <cell r="K11">
            <v>0</v>
          </cell>
          <cell r="L11">
            <v>0</v>
          </cell>
        </row>
        <row r="12">
          <cell r="D12">
            <v>5.43</v>
          </cell>
          <cell r="E12">
            <v>3.85</v>
          </cell>
          <cell r="F12">
            <v>7.09</v>
          </cell>
          <cell r="G12">
            <v>5.61</v>
          </cell>
          <cell r="H12">
            <v>4.17</v>
          </cell>
          <cell r="I12">
            <v>7.12</v>
          </cell>
          <cell r="J12">
            <v>0.41</v>
          </cell>
          <cell r="K12">
            <v>0</v>
          </cell>
          <cell r="L12">
            <v>1.1200000000000001</v>
          </cell>
        </row>
        <row r="24">
          <cell r="D24">
            <v>31.95</v>
          </cell>
          <cell r="E24">
            <v>29.76</v>
          </cell>
          <cell r="F24">
            <v>34.200000000000003</v>
          </cell>
          <cell r="G24">
            <v>27.2</v>
          </cell>
          <cell r="H24">
            <v>24.03</v>
          </cell>
          <cell r="I24">
            <v>30.13</v>
          </cell>
          <cell r="J24">
            <v>16.91</v>
          </cell>
          <cell r="K24">
            <v>14.33</v>
          </cell>
          <cell r="L24">
            <v>19.11</v>
          </cell>
        </row>
        <row r="29">
          <cell r="D29">
            <v>12.97</v>
          </cell>
          <cell r="E29">
            <v>11.9</v>
          </cell>
          <cell r="F29">
            <v>14.13</v>
          </cell>
          <cell r="G29">
            <v>13.19</v>
          </cell>
          <cell r="H29">
            <v>11.61</v>
          </cell>
          <cell r="I29">
            <v>15.75</v>
          </cell>
          <cell r="J29">
            <v>7.07</v>
          </cell>
          <cell r="K29">
            <v>5.32</v>
          </cell>
          <cell r="L29">
            <v>8.9700000000000006</v>
          </cell>
        </row>
        <row r="38">
          <cell r="D38">
            <v>45.39</v>
          </cell>
          <cell r="E38">
            <v>44.02</v>
          </cell>
          <cell r="F38">
            <v>46.9</v>
          </cell>
          <cell r="G38">
            <v>16.93</v>
          </cell>
          <cell r="H38">
            <v>15.71</v>
          </cell>
          <cell r="I38">
            <v>18.010000000000002</v>
          </cell>
          <cell r="J38">
            <v>9.7899999999999991</v>
          </cell>
          <cell r="K38">
            <v>8.51</v>
          </cell>
          <cell r="L38">
            <v>11.23</v>
          </cell>
        </row>
        <row r="40">
          <cell r="D40">
            <v>11.64</v>
          </cell>
          <cell r="E40">
            <v>10.88</v>
          </cell>
          <cell r="F40">
            <v>12.43</v>
          </cell>
          <cell r="G40">
            <v>5.58</v>
          </cell>
          <cell r="H40">
            <v>4.9800000000000004</v>
          </cell>
          <cell r="I40">
            <v>6.08</v>
          </cell>
          <cell r="J40">
            <v>4.7699999999999996</v>
          </cell>
          <cell r="K40">
            <v>3.63</v>
          </cell>
          <cell r="L40">
            <v>5.99</v>
          </cell>
        </row>
        <row r="48">
          <cell r="D48">
            <v>65.38</v>
          </cell>
          <cell r="E48">
            <v>62.28</v>
          </cell>
          <cell r="F48">
            <v>68.78</v>
          </cell>
          <cell r="J48">
            <v>25.97</v>
          </cell>
          <cell r="K48">
            <v>22.62</v>
          </cell>
          <cell r="L48">
            <v>29.41</v>
          </cell>
        </row>
        <row r="49">
          <cell r="D49">
            <v>76.55</v>
          </cell>
          <cell r="E49">
            <v>73.11</v>
          </cell>
          <cell r="F49">
            <v>80.650000000000006</v>
          </cell>
          <cell r="J49">
            <v>35.28</v>
          </cell>
          <cell r="K49">
            <v>30.09</v>
          </cell>
          <cell r="L49">
            <v>42.74</v>
          </cell>
        </row>
        <row r="50">
          <cell r="D50">
            <v>106.71</v>
          </cell>
          <cell r="E50">
            <v>102.34</v>
          </cell>
          <cell r="F50">
            <v>110.83</v>
          </cell>
          <cell r="G50">
            <v>69.290000000000006</v>
          </cell>
          <cell r="H50">
            <v>66.03</v>
          </cell>
          <cell r="I50">
            <v>72.14</v>
          </cell>
          <cell r="J50">
            <v>37.119999999999997</v>
          </cell>
          <cell r="K50">
            <v>33.840000000000003</v>
          </cell>
          <cell r="L50">
            <v>40.61</v>
          </cell>
        </row>
        <row r="51">
          <cell r="D51">
            <v>22.51</v>
          </cell>
          <cell r="E51">
            <v>20.76</v>
          </cell>
          <cell r="F51">
            <v>24.13</v>
          </cell>
          <cell r="J51">
            <v>16.579999999999998</v>
          </cell>
          <cell r="K51">
            <v>9.61</v>
          </cell>
          <cell r="L51">
            <v>26.18</v>
          </cell>
        </row>
        <row r="52">
          <cell r="D52">
            <v>27.83</v>
          </cell>
          <cell r="E52">
            <v>25.91</v>
          </cell>
          <cell r="F52">
            <v>29.76</v>
          </cell>
          <cell r="J52">
            <v>13.34</v>
          </cell>
          <cell r="K52">
            <v>10.92</v>
          </cell>
          <cell r="L52">
            <v>15.9</v>
          </cell>
        </row>
        <row r="53">
          <cell r="D53">
            <v>36.520000000000003</v>
          </cell>
          <cell r="E53">
            <v>34.29</v>
          </cell>
          <cell r="F53">
            <v>38.869999999999997</v>
          </cell>
          <cell r="G53">
            <v>23.12</v>
          </cell>
          <cell r="H53">
            <v>21.1</v>
          </cell>
          <cell r="I53">
            <v>25.2</v>
          </cell>
          <cell r="J53">
            <v>15.44</v>
          </cell>
          <cell r="K53">
            <v>13.29</v>
          </cell>
          <cell r="L53">
            <v>17.97</v>
          </cell>
        </row>
        <row r="67">
          <cell r="D67">
            <v>21.87</v>
          </cell>
          <cell r="E67">
            <v>16.71</v>
          </cell>
          <cell r="F67">
            <v>27.34</v>
          </cell>
          <cell r="J67">
            <v>11.88</v>
          </cell>
          <cell r="K67">
            <v>5.87</v>
          </cell>
          <cell r="L67">
            <v>18.75</v>
          </cell>
        </row>
        <row r="68">
          <cell r="D68">
            <v>26.04</v>
          </cell>
          <cell r="E68">
            <v>19.62</v>
          </cell>
          <cell r="F68">
            <v>32.6</v>
          </cell>
          <cell r="G68">
            <v>16.510000000000002</v>
          </cell>
          <cell r="H68">
            <v>8.49</v>
          </cell>
          <cell r="I68">
            <v>24.69</v>
          </cell>
          <cell r="J68">
            <v>11.87</v>
          </cell>
          <cell r="K68">
            <v>5.76</v>
          </cell>
          <cell r="L68">
            <v>19</v>
          </cell>
        </row>
        <row r="75">
          <cell r="D75">
            <v>10.41</v>
          </cell>
          <cell r="E75">
            <v>7.25</v>
          </cell>
          <cell r="F75">
            <v>13.61</v>
          </cell>
          <cell r="J75">
            <v>7.88</v>
          </cell>
          <cell r="K75">
            <v>3.26</v>
          </cell>
          <cell r="L75">
            <v>13.38</v>
          </cell>
        </row>
        <row r="76">
          <cell r="D76">
            <v>12</v>
          </cell>
          <cell r="E76">
            <v>8.34</v>
          </cell>
          <cell r="F76">
            <v>16.559999999999999</v>
          </cell>
          <cell r="G76">
            <v>9.25</v>
          </cell>
          <cell r="H76">
            <v>4.25</v>
          </cell>
          <cell r="I76">
            <v>14.77</v>
          </cell>
          <cell r="J76">
            <v>9.7899999999999991</v>
          </cell>
          <cell r="K76">
            <v>3.88</v>
          </cell>
          <cell r="L76">
            <v>16.38</v>
          </cell>
        </row>
        <row r="86">
          <cell r="D86">
            <v>5.2</v>
          </cell>
          <cell r="E86">
            <v>3.41</v>
          </cell>
          <cell r="F86">
            <v>7.19</v>
          </cell>
          <cell r="J86">
            <v>5.79</v>
          </cell>
          <cell r="K86">
            <v>1.18</v>
          </cell>
          <cell r="L86">
            <v>12.56</v>
          </cell>
        </row>
        <row r="87">
          <cell r="D87">
            <v>6.27</v>
          </cell>
          <cell r="E87">
            <v>4.22</v>
          </cell>
          <cell r="F87">
            <v>8.34</v>
          </cell>
          <cell r="J87">
            <v>6.95</v>
          </cell>
          <cell r="K87">
            <v>1.63</v>
          </cell>
          <cell r="L87">
            <v>13.68</v>
          </cell>
        </row>
        <row r="88">
          <cell r="D88">
            <v>8.01</v>
          </cell>
          <cell r="E88">
            <v>5.52</v>
          </cell>
          <cell r="F88">
            <v>10.59</v>
          </cell>
          <cell r="J88">
            <v>5.92</v>
          </cell>
          <cell r="K88">
            <v>1.44</v>
          </cell>
          <cell r="L88">
            <v>11.17</v>
          </cell>
        </row>
        <row r="89">
          <cell r="D89">
            <v>14.72</v>
          </cell>
          <cell r="E89">
            <v>11.22</v>
          </cell>
          <cell r="F89">
            <v>18.760000000000002</v>
          </cell>
          <cell r="J89">
            <v>13.11</v>
          </cell>
          <cell r="K89">
            <v>7.39</v>
          </cell>
          <cell r="L89">
            <v>20.39</v>
          </cell>
        </row>
        <row r="90">
          <cell r="D90">
            <v>19.55</v>
          </cell>
          <cell r="E90">
            <v>15.72</v>
          </cell>
          <cell r="F90">
            <v>23.9</v>
          </cell>
          <cell r="J90">
            <v>11.88</v>
          </cell>
          <cell r="K90">
            <v>6.06</v>
          </cell>
          <cell r="L90">
            <v>18.79</v>
          </cell>
        </row>
        <row r="91">
          <cell r="D91">
            <v>23.1</v>
          </cell>
          <cell r="E91">
            <v>18.170000000000002</v>
          </cell>
          <cell r="F91">
            <v>28.76</v>
          </cell>
          <cell r="J91">
            <v>11.87</v>
          </cell>
          <cell r="K91">
            <v>5.18</v>
          </cell>
          <cell r="L91">
            <v>18.46</v>
          </cell>
        </row>
        <row r="94">
          <cell r="D94">
            <v>2.64</v>
          </cell>
          <cell r="E94">
            <v>1.35</v>
          </cell>
          <cell r="F94">
            <v>4.05</v>
          </cell>
          <cell r="J94">
            <v>2.89</v>
          </cell>
          <cell r="K94">
            <v>0</v>
          </cell>
          <cell r="L94">
            <v>8.68</v>
          </cell>
        </row>
        <row r="95">
          <cell r="D95">
            <v>3.66</v>
          </cell>
          <cell r="E95">
            <v>2.12</v>
          </cell>
          <cell r="F95">
            <v>5.42</v>
          </cell>
          <cell r="J95">
            <v>4.3600000000000003</v>
          </cell>
          <cell r="K95">
            <v>0</v>
          </cell>
          <cell r="L95">
            <v>12.43</v>
          </cell>
        </row>
        <row r="96">
          <cell r="D96">
            <v>5.61</v>
          </cell>
          <cell r="E96">
            <v>3.74</v>
          </cell>
          <cell r="F96">
            <v>7.65</v>
          </cell>
          <cell r="J96">
            <v>6.16</v>
          </cell>
          <cell r="K96">
            <v>1.57</v>
          </cell>
          <cell r="L96">
            <v>12.26</v>
          </cell>
        </row>
        <row r="97">
          <cell r="D97">
            <v>8.34</v>
          </cell>
          <cell r="E97">
            <v>5.99</v>
          </cell>
          <cell r="F97">
            <v>11.06</v>
          </cell>
          <cell r="J97">
            <v>7.1</v>
          </cell>
          <cell r="K97">
            <v>2.23</v>
          </cell>
          <cell r="L97">
            <v>13.21</v>
          </cell>
        </row>
        <row r="98">
          <cell r="D98">
            <v>9.35</v>
          </cell>
          <cell r="E98">
            <v>6.86</v>
          </cell>
          <cell r="F98">
            <v>11.88</v>
          </cell>
          <cell r="J98">
            <v>7.88</v>
          </cell>
          <cell r="K98">
            <v>3.33</v>
          </cell>
          <cell r="L98">
            <v>13.32</v>
          </cell>
        </row>
        <row r="99">
          <cell r="D99">
            <v>11.41</v>
          </cell>
          <cell r="E99">
            <v>8.07</v>
          </cell>
          <cell r="F99">
            <v>15.05</v>
          </cell>
          <cell r="J99">
            <v>9.7899999999999991</v>
          </cell>
          <cell r="K99">
            <v>3.85</v>
          </cell>
          <cell r="L99">
            <v>16.09</v>
          </cell>
        </row>
        <row r="108">
          <cell r="D108">
            <v>210.86</v>
          </cell>
          <cell r="E108">
            <v>194.38</v>
          </cell>
          <cell r="F108">
            <v>226.46</v>
          </cell>
          <cell r="G108">
            <v>130.94</v>
          </cell>
          <cell r="H108">
            <v>122.57</v>
          </cell>
          <cell r="I108">
            <v>140.22</v>
          </cell>
          <cell r="J108">
            <v>49.8</v>
          </cell>
          <cell r="K108">
            <v>41.05</v>
          </cell>
          <cell r="L108">
            <v>58.06</v>
          </cell>
        </row>
        <row r="110">
          <cell r="D110">
            <v>91.07</v>
          </cell>
          <cell r="E110">
            <v>78.41</v>
          </cell>
          <cell r="F110">
            <v>103.91</v>
          </cell>
          <cell r="G110">
            <v>38.35</v>
          </cell>
          <cell r="H110">
            <v>34.369999999999997</v>
          </cell>
          <cell r="I110">
            <v>42.34</v>
          </cell>
          <cell r="J110">
            <v>10.5</v>
          </cell>
          <cell r="K110">
            <v>7.06</v>
          </cell>
          <cell r="L110">
            <v>13.85</v>
          </cell>
        </row>
        <row r="120">
          <cell r="D120">
            <v>57.56</v>
          </cell>
          <cell r="E120">
            <v>55.01</v>
          </cell>
          <cell r="F120">
            <v>60.17</v>
          </cell>
          <cell r="J120">
            <v>30.79</v>
          </cell>
          <cell r="K120">
            <v>26.54</v>
          </cell>
          <cell r="L120">
            <v>35.06</v>
          </cell>
        </row>
        <row r="121">
          <cell r="D121">
            <v>76.209999999999994</v>
          </cell>
          <cell r="E121">
            <v>73.09</v>
          </cell>
          <cell r="F121">
            <v>79.25</v>
          </cell>
          <cell r="J121">
            <v>42.74</v>
          </cell>
          <cell r="K121">
            <v>38</v>
          </cell>
          <cell r="L121">
            <v>47.43</v>
          </cell>
        </row>
        <row r="122">
          <cell r="D122">
            <v>81.02</v>
          </cell>
          <cell r="E122">
            <v>77.739999999999995</v>
          </cell>
          <cell r="F122">
            <v>84.55</v>
          </cell>
          <cell r="J122">
            <v>35.65</v>
          </cell>
          <cell r="K122">
            <v>32.1</v>
          </cell>
          <cell r="L122">
            <v>39.28</v>
          </cell>
        </row>
        <row r="123">
          <cell r="D123">
            <v>101.69</v>
          </cell>
          <cell r="E123">
            <v>97.82</v>
          </cell>
          <cell r="F123">
            <v>105.86</v>
          </cell>
          <cell r="J123">
            <v>37.380000000000003</v>
          </cell>
          <cell r="K123">
            <v>34.28</v>
          </cell>
          <cell r="L123">
            <v>40.61</v>
          </cell>
        </row>
        <row r="124">
          <cell r="D124">
            <v>113.26</v>
          </cell>
          <cell r="E124">
            <v>109.11</v>
          </cell>
          <cell r="F124">
            <v>117.9</v>
          </cell>
          <cell r="J124">
            <v>44.76</v>
          </cell>
          <cell r="K124">
            <v>41.8</v>
          </cell>
          <cell r="L124">
            <v>48.13</v>
          </cell>
        </row>
        <row r="125">
          <cell r="D125">
            <v>144.61000000000001</v>
          </cell>
          <cell r="E125">
            <v>139.32</v>
          </cell>
          <cell r="F125">
            <v>150.5</v>
          </cell>
          <cell r="G125">
            <v>106</v>
          </cell>
          <cell r="H125">
            <v>101.91</v>
          </cell>
          <cell r="I125">
            <v>110</v>
          </cell>
          <cell r="J125">
            <v>48.61</v>
          </cell>
          <cell r="K125">
            <v>45.43</v>
          </cell>
          <cell r="L125">
            <v>51.54</v>
          </cell>
        </row>
        <row r="128">
          <cell r="D128">
            <v>8.39</v>
          </cell>
          <cell r="E128">
            <v>7.43</v>
          </cell>
          <cell r="F128">
            <v>9.3000000000000007</v>
          </cell>
          <cell r="J128">
            <v>4.79</v>
          </cell>
          <cell r="K128">
            <v>3.17</v>
          </cell>
          <cell r="L128">
            <v>6.6</v>
          </cell>
        </row>
        <row r="129">
          <cell r="D129">
            <v>14.4</v>
          </cell>
          <cell r="E129">
            <v>13.03</v>
          </cell>
          <cell r="F129">
            <v>15.9</v>
          </cell>
          <cell r="J129">
            <v>9.34</v>
          </cell>
          <cell r="K129">
            <v>7.23</v>
          </cell>
          <cell r="L129">
            <v>11.74</v>
          </cell>
        </row>
        <row r="130">
          <cell r="D130">
            <v>17.28</v>
          </cell>
          <cell r="E130">
            <v>15.84</v>
          </cell>
          <cell r="F130">
            <v>18.739999999999998</v>
          </cell>
          <cell r="J130">
            <v>8.24</v>
          </cell>
          <cell r="K130">
            <v>6.31</v>
          </cell>
          <cell r="L130">
            <v>10.19</v>
          </cell>
        </row>
        <row r="131">
          <cell r="D131">
            <v>25.31</v>
          </cell>
          <cell r="E131">
            <v>23.1</v>
          </cell>
          <cell r="F131">
            <v>27.66</v>
          </cell>
          <cell r="J131">
            <v>11.35</v>
          </cell>
          <cell r="K131">
            <v>9.33</v>
          </cell>
          <cell r="L131">
            <v>13.47</v>
          </cell>
        </row>
        <row r="132">
          <cell r="D132">
            <v>36.1</v>
          </cell>
          <cell r="E132">
            <v>33.32</v>
          </cell>
          <cell r="F132">
            <v>39.130000000000003</v>
          </cell>
          <cell r="J132">
            <v>11.84</v>
          </cell>
          <cell r="K132">
            <v>10.210000000000001</v>
          </cell>
          <cell r="L132">
            <v>13.45</v>
          </cell>
        </row>
        <row r="133">
          <cell r="D133">
            <v>49.97</v>
          </cell>
          <cell r="E133">
            <v>46.02</v>
          </cell>
          <cell r="F133">
            <v>54.09</v>
          </cell>
          <cell r="G133">
            <v>25.27</v>
          </cell>
          <cell r="H133">
            <v>23.43</v>
          </cell>
          <cell r="I133">
            <v>27.25</v>
          </cell>
          <cell r="J133">
            <v>13.79</v>
          </cell>
          <cell r="K133">
            <v>12.16</v>
          </cell>
          <cell r="L133">
            <v>15.35</v>
          </cell>
        </row>
        <row r="142">
          <cell r="D142">
            <v>65.25591</v>
          </cell>
          <cell r="E142">
            <v>51.146000000000001</v>
          </cell>
          <cell r="F142">
            <v>79.311999999999998</v>
          </cell>
          <cell r="J142">
            <v>5.5776500000000002</v>
          </cell>
          <cell r="K142">
            <v>0</v>
          </cell>
          <cell r="L142">
            <v>16.733000000000001</v>
          </cell>
        </row>
        <row r="143">
          <cell r="D143">
            <v>83.069630000000004</v>
          </cell>
          <cell r="E143">
            <v>73.8767</v>
          </cell>
          <cell r="F143">
            <v>94.018900000000002</v>
          </cell>
          <cell r="J143">
            <v>15.82704</v>
          </cell>
          <cell r="K143">
            <v>3.9022299999999999</v>
          </cell>
          <cell r="L143">
            <v>32.302660000000003</v>
          </cell>
        </row>
        <row r="144">
          <cell r="D144">
            <v>66.079040000000006</v>
          </cell>
          <cell r="E144">
            <v>54.627699999999997</v>
          </cell>
          <cell r="F144">
            <v>78.178799999999995</v>
          </cell>
          <cell r="J144">
            <v>25.057770000000001</v>
          </cell>
          <cell r="K144">
            <v>7.9396699999999996</v>
          </cell>
          <cell r="L144">
            <v>46.599809999999998</v>
          </cell>
        </row>
        <row r="145">
          <cell r="D145">
            <v>59.312649999999998</v>
          </cell>
          <cell r="E145">
            <v>50.2181</v>
          </cell>
          <cell r="F145">
            <v>68.451599999999999</v>
          </cell>
          <cell r="J145">
            <v>7.2066400000000002</v>
          </cell>
          <cell r="K145">
            <v>1.9232100000000001</v>
          </cell>
          <cell r="L145">
            <v>13.995950000000001</v>
          </cell>
        </row>
        <row r="146">
          <cell r="D146">
            <v>64.714280000000002</v>
          </cell>
          <cell r="E146">
            <v>54.375799999999998</v>
          </cell>
          <cell r="F146">
            <v>76.411000000000001</v>
          </cell>
          <cell r="J146">
            <v>7.0129999999999999</v>
          </cell>
          <cell r="K146">
            <v>1.1643399999999999</v>
          </cell>
          <cell r="L146">
            <v>15.1143</v>
          </cell>
        </row>
        <row r="147">
          <cell r="D147">
            <v>59.504629999999999</v>
          </cell>
          <cell r="E147">
            <v>50.173699999999997</v>
          </cell>
          <cell r="F147">
            <v>68.423000000000002</v>
          </cell>
          <cell r="J147">
            <v>15.579549999999999</v>
          </cell>
          <cell r="K147">
            <v>7.0981199999999998</v>
          </cell>
          <cell r="L147">
            <v>24.431480000000001</v>
          </cell>
        </row>
        <row r="148">
          <cell r="D148">
            <v>57.466189999999997</v>
          </cell>
          <cell r="E148">
            <v>45.396099999999997</v>
          </cell>
          <cell r="F148">
            <v>69.522000000000006</v>
          </cell>
          <cell r="G148">
            <v>35.754440000000002</v>
          </cell>
          <cell r="H148">
            <v>28.020499999999998</v>
          </cell>
          <cell r="I148">
            <v>44.402999999999999</v>
          </cell>
          <cell r="J148">
            <v>16.272639999999999</v>
          </cell>
          <cell r="K148">
            <v>8.1231799999999996</v>
          </cell>
          <cell r="L148">
            <v>25.903659999999999</v>
          </cell>
        </row>
        <row r="150">
          <cell r="D150">
            <v>19.91405</v>
          </cell>
          <cell r="E150">
            <v>13.330299999999999</v>
          </cell>
          <cell r="F150">
            <v>27.111799999999999</v>
          </cell>
          <cell r="J150">
            <v>17.194870000000002</v>
          </cell>
          <cell r="K150">
            <v>0</v>
          </cell>
          <cell r="L150">
            <v>51.584600000000002</v>
          </cell>
        </row>
        <row r="151">
          <cell r="D151">
            <v>24.3203</v>
          </cell>
          <cell r="E151">
            <v>19.753499999999999</v>
          </cell>
          <cell r="F151">
            <v>29.244199999999999</v>
          </cell>
          <cell r="J151">
            <v>0</v>
          </cell>
          <cell r="K151">
            <v>0</v>
          </cell>
          <cell r="L151">
            <v>0</v>
          </cell>
        </row>
        <row r="152">
          <cell r="D152">
            <v>22.964099999999998</v>
          </cell>
          <cell r="E152">
            <v>17.058900000000001</v>
          </cell>
          <cell r="F152">
            <v>29.552099999999999</v>
          </cell>
          <cell r="J152">
            <v>0</v>
          </cell>
          <cell r="K152">
            <v>0</v>
          </cell>
          <cell r="L152">
            <v>0</v>
          </cell>
        </row>
        <row r="153">
          <cell r="D153">
            <v>15.17398</v>
          </cell>
          <cell r="E153">
            <v>11.344900000000001</v>
          </cell>
          <cell r="F153">
            <v>19.335699999999999</v>
          </cell>
          <cell r="J153">
            <v>10.07526</v>
          </cell>
          <cell r="K153">
            <v>0</v>
          </cell>
          <cell r="L153">
            <v>24.5718</v>
          </cell>
        </row>
        <row r="154">
          <cell r="D154">
            <v>20.153600000000001</v>
          </cell>
          <cell r="E154">
            <v>14.668200000000001</v>
          </cell>
          <cell r="F154">
            <v>25.957899999999999</v>
          </cell>
          <cell r="J154">
            <v>0</v>
          </cell>
          <cell r="K154">
            <v>0</v>
          </cell>
          <cell r="L154">
            <v>0</v>
          </cell>
        </row>
        <row r="155">
          <cell r="D155">
            <v>20.374020000000002</v>
          </cell>
          <cell r="E155">
            <v>15.0181</v>
          </cell>
          <cell r="F155">
            <v>25.741099999999999</v>
          </cell>
          <cell r="J155">
            <v>7.5950100000000003</v>
          </cell>
          <cell r="K155">
            <v>1.66645</v>
          </cell>
          <cell r="L155">
            <v>15.298579999999999</v>
          </cell>
        </row>
        <row r="156">
          <cell r="D156">
            <v>16.539840000000002</v>
          </cell>
          <cell r="E156">
            <v>11.735099999999999</v>
          </cell>
          <cell r="F156">
            <v>22.381399999999999</v>
          </cell>
          <cell r="G156">
            <v>7.8202299999999996</v>
          </cell>
          <cell r="H156">
            <v>3.9597199999999999</v>
          </cell>
          <cell r="I156">
            <v>12.178739999999999</v>
          </cell>
          <cell r="J156">
            <v>1.11768</v>
          </cell>
          <cell r="K156">
            <v>0</v>
          </cell>
          <cell r="L156">
            <v>3.35303</v>
          </cell>
        </row>
        <row r="165">
          <cell r="D165">
            <v>59.29</v>
          </cell>
          <cell r="E165">
            <v>57.45</v>
          </cell>
          <cell r="F165">
            <v>61.04</v>
          </cell>
          <cell r="J165">
            <v>19.62</v>
          </cell>
          <cell r="K165">
            <v>16.46</v>
          </cell>
          <cell r="L165">
            <v>23.04</v>
          </cell>
        </row>
        <row r="166">
          <cell r="D166">
            <v>179.06</v>
          </cell>
          <cell r="E166">
            <v>175.51</v>
          </cell>
          <cell r="F166">
            <v>182.38</v>
          </cell>
          <cell r="J166">
            <v>40.770000000000003</v>
          </cell>
          <cell r="K166">
            <v>36.979999999999997</v>
          </cell>
          <cell r="L166">
            <v>44.44</v>
          </cell>
        </row>
        <row r="167">
          <cell r="D167">
            <v>251.08</v>
          </cell>
          <cell r="E167">
            <v>247.46</v>
          </cell>
          <cell r="F167">
            <v>255.12</v>
          </cell>
          <cell r="G167">
            <v>119.58</v>
          </cell>
          <cell r="H167">
            <v>114.41</v>
          </cell>
          <cell r="I167">
            <v>124.56</v>
          </cell>
          <cell r="J167">
            <v>63.66</v>
          </cell>
          <cell r="K167">
            <v>59.72</v>
          </cell>
          <cell r="L167">
            <v>67.680000000000007</v>
          </cell>
        </row>
        <row r="169">
          <cell r="D169">
            <v>13.96</v>
          </cell>
          <cell r="E169">
            <v>13.23</v>
          </cell>
          <cell r="F169">
            <v>14.75</v>
          </cell>
          <cell r="J169">
            <v>4.66</v>
          </cell>
          <cell r="K169">
            <v>2</v>
          </cell>
          <cell r="L169">
            <v>7.82</v>
          </cell>
        </row>
        <row r="170">
          <cell r="D170">
            <v>50.14</v>
          </cell>
          <cell r="E170">
            <v>48.47</v>
          </cell>
          <cell r="F170">
            <v>51.78</v>
          </cell>
          <cell r="J170">
            <v>15.78</v>
          </cell>
          <cell r="K170">
            <v>12.57</v>
          </cell>
          <cell r="L170">
            <v>19</v>
          </cell>
        </row>
        <row r="171">
          <cell r="D171">
            <v>64.98</v>
          </cell>
          <cell r="E171">
            <v>62.91</v>
          </cell>
          <cell r="F171">
            <v>66.89</v>
          </cell>
          <cell r="G171">
            <v>34.64</v>
          </cell>
          <cell r="H171">
            <v>32.47</v>
          </cell>
          <cell r="I171">
            <v>36.79</v>
          </cell>
          <cell r="J171">
            <v>21.64</v>
          </cell>
          <cell r="K171">
            <v>18.86</v>
          </cell>
          <cell r="L171">
            <v>24.42</v>
          </cell>
        </row>
        <row r="181">
          <cell r="D181">
            <v>7.34</v>
          </cell>
          <cell r="E181">
            <v>5.73</v>
          </cell>
          <cell r="F181">
            <v>9.07</v>
          </cell>
          <cell r="J181">
            <v>3.14</v>
          </cell>
          <cell r="K181">
            <v>0</v>
          </cell>
          <cell r="L181">
            <v>7.04</v>
          </cell>
        </row>
        <row r="182">
          <cell r="D182">
            <v>6.27</v>
          </cell>
          <cell r="E182">
            <v>4.54</v>
          </cell>
          <cell r="F182">
            <v>7.97</v>
          </cell>
          <cell r="J182">
            <v>2.17</v>
          </cell>
          <cell r="K182">
            <v>0</v>
          </cell>
          <cell r="L182">
            <v>5.47</v>
          </cell>
        </row>
        <row r="183">
          <cell r="D183">
            <v>5.08</v>
          </cell>
          <cell r="E183">
            <v>3.54</v>
          </cell>
          <cell r="F183">
            <v>6.54</v>
          </cell>
          <cell r="J183">
            <v>1.92</v>
          </cell>
          <cell r="K183">
            <v>0</v>
          </cell>
          <cell r="L183">
            <v>5.51</v>
          </cell>
        </row>
        <row r="184">
          <cell r="D184">
            <v>6.54</v>
          </cell>
          <cell r="E184">
            <v>4.4800000000000004</v>
          </cell>
          <cell r="F184">
            <v>8.9</v>
          </cell>
          <cell r="J184">
            <v>1.76</v>
          </cell>
          <cell r="K184">
            <v>0</v>
          </cell>
          <cell r="L184">
            <v>4.5599999999999996</v>
          </cell>
        </row>
        <row r="185">
          <cell r="D185">
            <v>8.59</v>
          </cell>
          <cell r="E185">
            <v>6.42</v>
          </cell>
          <cell r="F185">
            <v>10.95</v>
          </cell>
          <cell r="J185">
            <v>4.45</v>
          </cell>
          <cell r="K185">
            <v>1.33</v>
          </cell>
          <cell r="L185">
            <v>7.88</v>
          </cell>
        </row>
        <row r="186">
          <cell r="D186">
            <v>4.95</v>
          </cell>
          <cell r="E186">
            <v>2.84</v>
          </cell>
          <cell r="F186">
            <v>7.75</v>
          </cell>
          <cell r="G186">
            <v>5.38</v>
          </cell>
          <cell r="H186">
            <v>2.7</v>
          </cell>
          <cell r="I186">
            <v>8.44</v>
          </cell>
          <cell r="J186">
            <v>0</v>
          </cell>
          <cell r="K186">
            <v>0</v>
          </cell>
          <cell r="L186">
            <v>0</v>
          </cell>
        </row>
        <row r="189">
          <cell r="D189">
            <v>1.1299999999999999</v>
          </cell>
          <cell r="E189">
            <v>0.55000000000000004</v>
          </cell>
          <cell r="F189">
            <v>1.72</v>
          </cell>
          <cell r="J189">
            <v>0</v>
          </cell>
          <cell r="K189">
            <v>0</v>
          </cell>
          <cell r="L189">
            <v>0</v>
          </cell>
        </row>
        <row r="190">
          <cell r="D190">
            <v>1.52</v>
          </cell>
          <cell r="E190">
            <v>0.79</v>
          </cell>
          <cell r="F190">
            <v>2.46</v>
          </cell>
          <cell r="J190">
            <v>2.0099999999999998</v>
          </cell>
          <cell r="K190">
            <v>0</v>
          </cell>
          <cell r="L190">
            <v>6.04</v>
          </cell>
        </row>
        <row r="191">
          <cell r="D191">
            <v>1.74</v>
          </cell>
          <cell r="E191">
            <v>0.97</v>
          </cell>
          <cell r="F191">
            <v>2.63</v>
          </cell>
          <cell r="J191">
            <v>0</v>
          </cell>
          <cell r="K191">
            <v>0</v>
          </cell>
          <cell r="L191">
            <v>0</v>
          </cell>
        </row>
        <row r="192">
          <cell r="D192">
            <v>2.36</v>
          </cell>
          <cell r="E192">
            <v>1.34</v>
          </cell>
          <cell r="F192">
            <v>3.6</v>
          </cell>
          <cell r="J192">
            <v>0</v>
          </cell>
          <cell r="K192">
            <v>0</v>
          </cell>
          <cell r="L192">
            <v>0</v>
          </cell>
        </row>
        <row r="193">
          <cell r="D193">
            <v>2.63</v>
          </cell>
          <cell r="E193">
            <v>1.52</v>
          </cell>
          <cell r="F193">
            <v>3.9</v>
          </cell>
          <cell r="J193">
            <v>0</v>
          </cell>
          <cell r="K193">
            <v>0</v>
          </cell>
          <cell r="L193">
            <v>0</v>
          </cell>
        </row>
        <row r="194">
          <cell r="D194">
            <v>1.5</v>
          </cell>
          <cell r="E194">
            <v>0.4</v>
          </cell>
          <cell r="F194">
            <v>2.91</v>
          </cell>
          <cell r="G194">
            <v>0.76</v>
          </cell>
          <cell r="H194">
            <v>0</v>
          </cell>
          <cell r="I194">
            <v>1.97</v>
          </cell>
          <cell r="J194">
            <v>0.79</v>
          </cell>
          <cell r="K194">
            <v>0</v>
          </cell>
          <cell r="L194">
            <v>2.37</v>
          </cell>
        </row>
        <row r="226">
          <cell r="D226">
            <v>205.73</v>
          </cell>
          <cell r="E226">
            <v>190.09</v>
          </cell>
          <cell r="F226">
            <v>222.17</v>
          </cell>
          <cell r="G226">
            <v>122.46</v>
          </cell>
          <cell r="H226">
            <v>117.01</v>
          </cell>
          <cell r="I226">
            <v>128.41999999999999</v>
          </cell>
          <cell r="J226">
            <v>50.95</v>
          </cell>
          <cell r="K226">
            <v>44.51</v>
          </cell>
          <cell r="L226">
            <v>57.89</v>
          </cell>
        </row>
        <row r="229">
          <cell r="D229">
            <v>79.22</v>
          </cell>
          <cell r="E229">
            <v>67.48</v>
          </cell>
          <cell r="F229">
            <v>91.88</v>
          </cell>
          <cell r="G229">
            <v>40.32</v>
          </cell>
          <cell r="H229">
            <v>37.61</v>
          </cell>
          <cell r="I229">
            <v>43.06</v>
          </cell>
          <cell r="J229">
            <v>13.78</v>
          </cell>
          <cell r="K229">
            <v>10.73</v>
          </cell>
          <cell r="L229">
            <v>16.52</v>
          </cell>
        </row>
        <row r="239">
          <cell r="D239">
            <v>45.29</v>
          </cell>
          <cell r="E239">
            <v>41.93</v>
          </cell>
          <cell r="F239">
            <v>49.45</v>
          </cell>
          <cell r="J239">
            <v>16.510000000000002</v>
          </cell>
          <cell r="K239">
            <v>12.41</v>
          </cell>
          <cell r="L239">
            <v>20.84</v>
          </cell>
        </row>
        <row r="240">
          <cell r="D240">
            <v>56.27</v>
          </cell>
          <cell r="E240">
            <v>50.94</v>
          </cell>
          <cell r="F240">
            <v>60.83</v>
          </cell>
          <cell r="J240">
            <v>17.36</v>
          </cell>
          <cell r="K240">
            <v>13.34</v>
          </cell>
          <cell r="L240">
            <v>21.82</v>
          </cell>
        </row>
        <row r="241">
          <cell r="D241">
            <v>55.24</v>
          </cell>
          <cell r="E241">
            <v>50.9</v>
          </cell>
          <cell r="F241">
            <v>59.89</v>
          </cell>
          <cell r="J241">
            <v>15.75</v>
          </cell>
          <cell r="K241">
            <v>12.82</v>
          </cell>
          <cell r="L241">
            <v>18.53</v>
          </cell>
        </row>
        <row r="242">
          <cell r="D242">
            <v>59.97</v>
          </cell>
          <cell r="E242">
            <v>55.96</v>
          </cell>
          <cell r="F242">
            <v>66.09</v>
          </cell>
          <cell r="J242">
            <v>15.66</v>
          </cell>
          <cell r="K242">
            <v>12.99</v>
          </cell>
          <cell r="L242">
            <v>17.82</v>
          </cell>
        </row>
        <row r="243">
          <cell r="D243">
            <v>50.03</v>
          </cell>
          <cell r="E243">
            <v>45.98</v>
          </cell>
          <cell r="F243">
            <v>53.72</v>
          </cell>
          <cell r="J243">
            <v>14.24</v>
          </cell>
          <cell r="K243">
            <v>11.86</v>
          </cell>
          <cell r="L243">
            <v>16.84</v>
          </cell>
        </row>
        <row r="244">
          <cell r="D244">
            <v>47.16</v>
          </cell>
          <cell r="E244">
            <v>41.67</v>
          </cell>
          <cell r="F244">
            <v>53.99</v>
          </cell>
          <cell r="G244">
            <v>22.83</v>
          </cell>
          <cell r="H244">
            <v>20.010000000000002</v>
          </cell>
          <cell r="I244">
            <v>25.86</v>
          </cell>
          <cell r="J244">
            <v>11.87</v>
          </cell>
          <cell r="K244">
            <v>9.3800000000000008</v>
          </cell>
          <cell r="L244">
            <v>15.22</v>
          </cell>
        </row>
        <row r="247">
          <cell r="D247">
            <v>10.42</v>
          </cell>
          <cell r="E247">
            <v>8.9600000000000009</v>
          </cell>
          <cell r="F247">
            <v>11.96</v>
          </cell>
          <cell r="J247">
            <v>4.63</v>
          </cell>
          <cell r="K247">
            <v>2.79</v>
          </cell>
          <cell r="L247">
            <v>7.31</v>
          </cell>
        </row>
        <row r="248">
          <cell r="D248">
            <v>11.29</v>
          </cell>
          <cell r="E248">
            <v>9.2200000000000006</v>
          </cell>
          <cell r="F248">
            <v>13.32</v>
          </cell>
          <cell r="J248">
            <v>5.77</v>
          </cell>
          <cell r="K248">
            <v>3.22</v>
          </cell>
          <cell r="L248">
            <v>8.39</v>
          </cell>
        </row>
        <row r="249">
          <cell r="D249">
            <v>13.45</v>
          </cell>
          <cell r="E249">
            <v>11.48</v>
          </cell>
          <cell r="F249">
            <v>15.69</v>
          </cell>
          <cell r="J249">
            <v>5.34</v>
          </cell>
          <cell r="K249">
            <v>3.36</v>
          </cell>
          <cell r="L249">
            <v>7.09</v>
          </cell>
        </row>
        <row r="250">
          <cell r="D250">
            <v>13.08</v>
          </cell>
          <cell r="E250">
            <v>10.69</v>
          </cell>
          <cell r="F250">
            <v>15.88</v>
          </cell>
          <cell r="J250">
            <v>3.53</v>
          </cell>
          <cell r="K250">
            <v>2.13</v>
          </cell>
          <cell r="L250">
            <v>5.03</v>
          </cell>
        </row>
        <row r="251">
          <cell r="D251">
            <v>14.41</v>
          </cell>
          <cell r="E251">
            <v>12.35</v>
          </cell>
          <cell r="F251">
            <v>16.18</v>
          </cell>
          <cell r="J251">
            <v>3.86</v>
          </cell>
          <cell r="K251">
            <v>2.37</v>
          </cell>
          <cell r="L251">
            <v>5.45</v>
          </cell>
        </row>
        <row r="252">
          <cell r="D252">
            <v>15.28</v>
          </cell>
          <cell r="E252">
            <v>12.51</v>
          </cell>
          <cell r="F252">
            <v>17.95</v>
          </cell>
          <cell r="G252">
            <v>7.56</v>
          </cell>
          <cell r="H252">
            <v>6.06</v>
          </cell>
          <cell r="I252">
            <v>9.1</v>
          </cell>
          <cell r="J252">
            <v>4.63</v>
          </cell>
          <cell r="K252">
            <v>3.34</v>
          </cell>
          <cell r="L252">
            <v>6.32</v>
          </cell>
        </row>
        <row r="261">
          <cell r="D261">
            <v>53.29</v>
          </cell>
          <cell r="E261">
            <v>52.06</v>
          </cell>
          <cell r="F261">
            <v>54.54</v>
          </cell>
          <cell r="G261">
            <v>16.04</v>
          </cell>
          <cell r="H261">
            <v>15.03</v>
          </cell>
          <cell r="I261">
            <v>17.05</v>
          </cell>
          <cell r="J261">
            <v>7.41</v>
          </cell>
          <cell r="K261">
            <v>6.34</v>
          </cell>
          <cell r="L261">
            <v>8.5</v>
          </cell>
        </row>
        <row r="263">
          <cell r="D263">
            <v>7.15</v>
          </cell>
          <cell r="E263">
            <v>6.64</v>
          </cell>
          <cell r="F263">
            <v>7.65</v>
          </cell>
          <cell r="G263">
            <v>2.92</v>
          </cell>
          <cell r="H263">
            <v>2.56</v>
          </cell>
          <cell r="I263">
            <v>3.31</v>
          </cell>
          <cell r="J263">
            <v>1.05</v>
          </cell>
          <cell r="K263">
            <v>0.68</v>
          </cell>
          <cell r="L263">
            <v>1.45</v>
          </cell>
        </row>
        <row r="271">
          <cell r="D271">
            <v>11.7</v>
          </cell>
          <cell r="E271">
            <v>7.78</v>
          </cell>
        </row>
        <row r="272">
          <cell r="D272">
            <v>24.42</v>
          </cell>
          <cell r="E272">
            <v>18.96</v>
          </cell>
          <cell r="F272">
            <v>30.83</v>
          </cell>
          <cell r="J272">
            <v>15.13</v>
          </cell>
          <cell r="K272">
            <v>0</v>
          </cell>
          <cell r="L272">
            <v>35.5</v>
          </cell>
        </row>
        <row r="273">
          <cell r="D273">
            <v>64.22</v>
          </cell>
          <cell r="E273">
            <v>52.4</v>
          </cell>
          <cell r="F273">
            <v>76.42</v>
          </cell>
          <cell r="J273">
            <v>24.29</v>
          </cell>
          <cell r="K273">
            <v>13.48</v>
          </cell>
          <cell r="L273">
            <v>36.69</v>
          </cell>
        </row>
        <row r="274">
          <cell r="D274">
            <v>47.12</v>
          </cell>
          <cell r="E274">
            <v>36.909999999999997</v>
          </cell>
          <cell r="F274">
            <v>57.56</v>
          </cell>
          <cell r="G274">
            <v>45.96</v>
          </cell>
          <cell r="H274">
            <v>27.69</v>
          </cell>
          <cell r="I274">
            <v>64.8</v>
          </cell>
          <cell r="J274">
            <v>30.95</v>
          </cell>
          <cell r="K274">
            <v>18.53</v>
          </cell>
          <cell r="L274">
            <v>45.34</v>
          </cell>
        </row>
        <row r="277">
          <cell r="D277">
            <v>25.54</v>
          </cell>
          <cell r="E277">
            <v>18.8</v>
          </cell>
          <cell r="F277">
            <v>33.03</v>
          </cell>
          <cell r="J277">
            <v>11.93</v>
          </cell>
          <cell r="K277">
            <v>4.37</v>
          </cell>
          <cell r="L277">
            <v>21.18</v>
          </cell>
        </row>
        <row r="278">
          <cell r="D278">
            <v>20.6</v>
          </cell>
          <cell r="E278">
            <v>13.76</v>
          </cell>
          <cell r="F278">
            <v>27.74</v>
          </cell>
          <cell r="G278" t="str">
            <v>&lt;10</v>
          </cell>
          <cell r="H278">
            <v>0</v>
          </cell>
          <cell r="I278" t="str">
            <v>&lt;20</v>
          </cell>
          <cell r="J278">
            <v>13.25</v>
          </cell>
          <cell r="K278">
            <v>5.68</v>
          </cell>
          <cell r="L278">
            <v>22.4</v>
          </cell>
        </row>
        <row r="286">
          <cell r="D286">
            <v>107.26</v>
          </cell>
          <cell r="E286">
            <v>101.36</v>
          </cell>
          <cell r="F286">
            <v>113.09</v>
          </cell>
          <cell r="J286">
            <v>18.07</v>
          </cell>
          <cell r="K286">
            <v>12.46</v>
          </cell>
          <cell r="L286">
            <v>24.6</v>
          </cell>
        </row>
        <row r="288">
          <cell r="D288">
            <v>133.91999999999999</v>
          </cell>
          <cell r="E288">
            <v>125.91</v>
          </cell>
          <cell r="F288">
            <v>142.35</v>
          </cell>
          <cell r="G288">
            <v>57.64</v>
          </cell>
          <cell r="H288">
            <v>53.45</v>
          </cell>
          <cell r="I288">
            <v>62.16</v>
          </cell>
          <cell r="J288">
            <v>24.73</v>
          </cell>
          <cell r="K288">
            <v>19.78</v>
          </cell>
          <cell r="L288">
            <v>29.98</v>
          </cell>
        </row>
        <row r="290">
          <cell r="D290">
            <v>28.64</v>
          </cell>
          <cell r="E290">
            <v>25.94</v>
          </cell>
          <cell r="F290">
            <v>31.23</v>
          </cell>
          <cell r="J290">
            <v>4.0999999999999996</v>
          </cell>
          <cell r="K290">
            <v>0.67</v>
          </cell>
          <cell r="L290">
            <v>8.41</v>
          </cell>
        </row>
        <row r="292">
          <cell r="D292">
            <v>32.130000000000003</v>
          </cell>
          <cell r="E292">
            <v>28.65</v>
          </cell>
          <cell r="F292">
            <v>35.71</v>
          </cell>
          <cell r="G292">
            <v>12.85</v>
          </cell>
          <cell r="H292">
            <v>10.78</v>
          </cell>
          <cell r="I292">
            <v>15</v>
          </cell>
          <cell r="J292">
            <v>7.52</v>
          </cell>
          <cell r="K292">
            <v>4.33</v>
          </cell>
          <cell r="L292">
            <v>10.94</v>
          </cell>
        </row>
        <row r="301">
          <cell r="D301">
            <v>11.22</v>
          </cell>
          <cell r="E301">
            <v>9.25</v>
          </cell>
          <cell r="F301">
            <v>13.15</v>
          </cell>
          <cell r="J301">
            <v>2.36</v>
          </cell>
          <cell r="K301">
            <v>0.81</v>
          </cell>
          <cell r="L301">
            <v>4.1399999999999997</v>
          </cell>
        </row>
        <row r="302">
          <cell r="D302">
            <v>13.46</v>
          </cell>
          <cell r="E302">
            <v>11.17</v>
          </cell>
          <cell r="F302">
            <v>15.76</v>
          </cell>
          <cell r="J302">
            <v>4.91</v>
          </cell>
          <cell r="K302">
            <v>2.76</v>
          </cell>
          <cell r="L302">
            <v>7.37</v>
          </cell>
        </row>
        <row r="303">
          <cell r="D303">
            <v>12.45</v>
          </cell>
          <cell r="E303">
            <v>10.34</v>
          </cell>
          <cell r="F303">
            <v>14.66</v>
          </cell>
          <cell r="J303">
            <v>2.17</v>
          </cell>
          <cell r="K303">
            <v>0.93</v>
          </cell>
          <cell r="L303">
            <v>3.54</v>
          </cell>
        </row>
        <row r="304">
          <cell r="D304">
            <v>11.17</v>
          </cell>
          <cell r="E304">
            <v>8.94</v>
          </cell>
          <cell r="F304">
            <v>13.68</v>
          </cell>
          <cell r="G304">
            <v>7.4</v>
          </cell>
          <cell r="H304">
            <v>4.72</v>
          </cell>
          <cell r="I304">
            <v>10.28</v>
          </cell>
          <cell r="J304">
            <v>2.97</v>
          </cell>
          <cell r="K304">
            <v>1.3</v>
          </cell>
          <cell r="L304">
            <v>4.87</v>
          </cell>
        </row>
        <row r="305">
          <cell r="D305">
            <v>2.42</v>
          </cell>
          <cell r="E305">
            <v>1.7</v>
          </cell>
          <cell r="F305">
            <v>3.28</v>
          </cell>
          <cell r="J305">
            <v>0.38</v>
          </cell>
          <cell r="K305">
            <v>0</v>
          </cell>
          <cell r="L305">
            <v>1.38</v>
          </cell>
        </row>
        <row r="306">
          <cell r="D306">
            <v>3.37</v>
          </cell>
          <cell r="E306">
            <v>2.4300000000000002</v>
          </cell>
          <cell r="F306">
            <v>4.3899999999999997</v>
          </cell>
          <cell r="J306">
            <v>1.0900000000000001</v>
          </cell>
          <cell r="K306">
            <v>0</v>
          </cell>
          <cell r="L306">
            <v>2.44</v>
          </cell>
        </row>
        <row r="307">
          <cell r="D307">
            <v>2.99</v>
          </cell>
          <cell r="E307">
            <v>2.06</v>
          </cell>
          <cell r="F307">
            <v>4.09</v>
          </cell>
          <cell r="J307">
            <v>0.72</v>
          </cell>
          <cell r="K307">
            <v>0</v>
          </cell>
          <cell r="L307">
            <v>1.99</v>
          </cell>
        </row>
        <row r="308">
          <cell r="D308">
            <v>3.23</v>
          </cell>
          <cell r="E308">
            <v>2.04</v>
          </cell>
          <cell r="F308">
            <v>4.42</v>
          </cell>
          <cell r="G308">
            <v>2.97</v>
          </cell>
          <cell r="H308">
            <v>1.28</v>
          </cell>
          <cell r="I308">
            <v>5.0199999999999996</v>
          </cell>
          <cell r="J308">
            <v>0.65</v>
          </cell>
          <cell r="K308">
            <v>0</v>
          </cell>
          <cell r="L308">
            <v>1.71</v>
          </cell>
        </row>
        <row r="316">
          <cell r="D316">
            <v>9.89</v>
          </cell>
          <cell r="E316">
            <v>8.58</v>
          </cell>
          <cell r="F316">
            <v>11.39</v>
          </cell>
          <cell r="J316">
            <v>2.2599999999999998</v>
          </cell>
          <cell r="K316">
            <v>0.67</v>
          </cell>
          <cell r="L316">
            <v>4.24</v>
          </cell>
        </row>
        <row r="317">
          <cell r="D317">
            <v>9.91</v>
          </cell>
          <cell r="E317">
            <v>8.4499999999999993</v>
          </cell>
          <cell r="F317">
            <v>11.43</v>
          </cell>
          <cell r="G317">
            <v>7.28</v>
          </cell>
          <cell r="H317">
            <v>4.84</v>
          </cell>
          <cell r="I317">
            <v>9.82</v>
          </cell>
          <cell r="J317">
            <v>3.86</v>
          </cell>
          <cell r="K317">
            <v>2.06</v>
          </cell>
          <cell r="L317">
            <v>5.83</v>
          </cell>
        </row>
        <row r="318">
          <cell r="D318">
            <v>2.39</v>
          </cell>
          <cell r="E318">
            <v>1.74</v>
          </cell>
          <cell r="F318">
            <v>3.05</v>
          </cell>
          <cell r="J318">
            <v>1.84</v>
          </cell>
          <cell r="K318">
            <v>0</v>
          </cell>
          <cell r="L318">
            <v>4.57</v>
          </cell>
        </row>
        <row r="319">
          <cell r="D319">
            <v>2.1</v>
          </cell>
          <cell r="E319">
            <v>1.49</v>
          </cell>
          <cell r="F319">
            <v>2.74</v>
          </cell>
          <cell r="G319">
            <v>1.3</v>
          </cell>
          <cell r="H319">
            <v>0.12</v>
          </cell>
          <cell r="I319">
            <v>3.15</v>
          </cell>
          <cell r="J319">
            <v>1.04</v>
          </cell>
          <cell r="K319">
            <v>0</v>
          </cell>
          <cell r="L319">
            <v>2.2799999999999998</v>
          </cell>
        </row>
        <row r="327">
          <cell r="D327">
            <v>6.58</v>
          </cell>
          <cell r="E327">
            <v>5.07</v>
          </cell>
          <cell r="F327">
            <v>8.09</v>
          </cell>
          <cell r="J327">
            <v>0.47</v>
          </cell>
          <cell r="K327">
            <v>0</v>
          </cell>
          <cell r="L327">
            <v>1.31</v>
          </cell>
        </row>
        <row r="328">
          <cell r="D328">
            <v>7.92</v>
          </cell>
          <cell r="E328">
            <v>6.38</v>
          </cell>
          <cell r="F328">
            <v>9.58</v>
          </cell>
          <cell r="G328">
            <v>3.28</v>
          </cell>
          <cell r="H328">
            <v>1.65</v>
          </cell>
          <cell r="I328">
            <v>5.25</v>
          </cell>
          <cell r="J328">
            <v>3.07</v>
          </cell>
          <cell r="K328">
            <v>1.38</v>
          </cell>
          <cell r="L328">
            <v>5</v>
          </cell>
        </row>
        <row r="329">
          <cell r="D329">
            <v>1.3</v>
          </cell>
          <cell r="E329">
            <v>0.77</v>
          </cell>
          <cell r="F329">
            <v>1.88</v>
          </cell>
          <cell r="J329">
            <v>0</v>
          </cell>
          <cell r="K329">
            <v>0</v>
          </cell>
          <cell r="L329">
            <v>0</v>
          </cell>
        </row>
        <row r="330">
          <cell r="D330">
            <v>1.28</v>
          </cell>
          <cell r="E330">
            <v>0.76</v>
          </cell>
          <cell r="F330">
            <v>1.87</v>
          </cell>
          <cell r="G330">
            <v>0.4</v>
          </cell>
          <cell r="H330">
            <v>0</v>
          </cell>
          <cell r="I330">
            <v>0.97</v>
          </cell>
          <cell r="J330">
            <v>0.31</v>
          </cell>
          <cell r="K330">
            <v>0</v>
          </cell>
          <cell r="L330">
            <v>0.98</v>
          </cell>
        </row>
        <row r="338">
          <cell r="D338">
            <v>35.130000000000003</v>
          </cell>
          <cell r="E338">
            <v>33.049999999999997</v>
          </cell>
          <cell r="F338">
            <v>37.270000000000003</v>
          </cell>
          <cell r="J338">
            <v>8.68</v>
          </cell>
          <cell r="K338">
            <v>7.06</v>
          </cell>
          <cell r="L338">
            <v>10.38</v>
          </cell>
        </row>
        <row r="339">
          <cell r="D339">
            <v>34.86</v>
          </cell>
          <cell r="E339">
            <v>32.93</v>
          </cell>
          <cell r="F339">
            <v>36.75</v>
          </cell>
          <cell r="J339">
            <v>9.91</v>
          </cell>
          <cell r="K339">
            <v>8.5299999999999994</v>
          </cell>
          <cell r="L339">
            <v>11.36</v>
          </cell>
        </row>
        <row r="340">
          <cell r="D340">
            <v>37.520000000000003</v>
          </cell>
          <cell r="E340">
            <v>35.33</v>
          </cell>
          <cell r="F340">
            <v>39.659999999999997</v>
          </cell>
          <cell r="J340">
            <v>9.81</v>
          </cell>
          <cell r="K340">
            <v>8.58</v>
          </cell>
          <cell r="L340">
            <v>11.2</v>
          </cell>
        </row>
        <row r="341">
          <cell r="D341">
            <v>35.36</v>
          </cell>
          <cell r="E341">
            <v>32.86</v>
          </cell>
          <cell r="F341">
            <v>37.79</v>
          </cell>
          <cell r="G341">
            <v>27.31</v>
          </cell>
          <cell r="H341">
            <v>25.78</v>
          </cell>
          <cell r="I341">
            <v>28.96</v>
          </cell>
          <cell r="J341">
            <v>10.06</v>
          </cell>
          <cell r="K341">
            <v>8.7100000000000009</v>
          </cell>
          <cell r="L341">
            <v>11.29</v>
          </cell>
        </row>
        <row r="342">
          <cell r="D342">
            <v>7.99</v>
          </cell>
          <cell r="E342">
            <v>6.94</v>
          </cell>
          <cell r="F342">
            <v>9</v>
          </cell>
          <cell r="J342">
            <v>2.75</v>
          </cell>
          <cell r="K342">
            <v>1.79</v>
          </cell>
          <cell r="L342">
            <v>3.71</v>
          </cell>
        </row>
        <row r="343">
          <cell r="D343">
            <v>9.4499999999999993</v>
          </cell>
          <cell r="E343">
            <v>8.34</v>
          </cell>
          <cell r="F343">
            <v>10.51</v>
          </cell>
          <cell r="J343">
            <v>2.99</v>
          </cell>
          <cell r="K343">
            <v>2.2599999999999998</v>
          </cell>
          <cell r="L343">
            <v>3.77</v>
          </cell>
        </row>
        <row r="344">
          <cell r="D344">
            <v>11.48</v>
          </cell>
          <cell r="E344">
            <v>10.35</v>
          </cell>
          <cell r="F344">
            <v>12.76</v>
          </cell>
          <cell r="J344">
            <v>3.92</v>
          </cell>
          <cell r="K344">
            <v>3.13</v>
          </cell>
          <cell r="L344">
            <v>4.7699999999999996</v>
          </cell>
        </row>
        <row r="345">
          <cell r="D345">
            <v>12.11</v>
          </cell>
          <cell r="E345">
            <v>10.67</v>
          </cell>
          <cell r="F345">
            <v>13.79</v>
          </cell>
          <cell r="G345">
            <v>7.47</v>
          </cell>
          <cell r="H345">
            <v>6.66</v>
          </cell>
          <cell r="I345">
            <v>8.31</v>
          </cell>
          <cell r="J345">
            <v>3.67</v>
          </cell>
          <cell r="K345">
            <v>2.95</v>
          </cell>
          <cell r="L345">
            <v>4.46</v>
          </cell>
        </row>
        <row r="353">
          <cell r="D353">
            <v>55.25</v>
          </cell>
          <cell r="E353">
            <v>51.03</v>
          </cell>
          <cell r="F353">
            <v>59.43</v>
          </cell>
          <cell r="J353">
            <v>14.14</v>
          </cell>
          <cell r="K353">
            <v>11.97</v>
          </cell>
          <cell r="L353">
            <v>16.25</v>
          </cell>
        </row>
        <row r="354">
          <cell r="D354">
            <v>54.32</v>
          </cell>
          <cell r="E354">
            <v>49.83</v>
          </cell>
          <cell r="F354">
            <v>59.17</v>
          </cell>
          <cell r="J354">
            <v>16.97</v>
          </cell>
          <cell r="K354">
            <v>14.88</v>
          </cell>
          <cell r="L354">
            <v>19.05</v>
          </cell>
        </row>
        <row r="355">
          <cell r="D355">
            <v>50.88</v>
          </cell>
          <cell r="E355">
            <v>46.71</v>
          </cell>
          <cell r="F355">
            <v>55.31</v>
          </cell>
          <cell r="J355">
            <v>12.05</v>
          </cell>
          <cell r="K355">
            <v>10.59</v>
          </cell>
          <cell r="L355">
            <v>13.61</v>
          </cell>
        </row>
        <row r="356">
          <cell r="D356">
            <v>41.73</v>
          </cell>
          <cell r="E356">
            <v>36.869999999999997</v>
          </cell>
          <cell r="F356">
            <v>47.09</v>
          </cell>
          <cell r="G356">
            <v>23.35</v>
          </cell>
          <cell r="H356">
            <v>21.57</v>
          </cell>
          <cell r="I356">
            <v>25.35</v>
          </cell>
          <cell r="J356">
            <v>12.49</v>
          </cell>
          <cell r="K356">
            <v>10.57</v>
          </cell>
          <cell r="L356">
            <v>14.55</v>
          </cell>
        </row>
        <row r="357">
          <cell r="D357">
            <v>13.1</v>
          </cell>
          <cell r="E357">
            <v>11.82</v>
          </cell>
          <cell r="F357">
            <v>14.5</v>
          </cell>
          <cell r="J357">
            <v>8.51</v>
          </cell>
          <cell r="K357">
            <v>5.62</v>
          </cell>
          <cell r="L357">
            <v>11.61</v>
          </cell>
        </row>
        <row r="358">
          <cell r="D358">
            <v>12.97</v>
          </cell>
          <cell r="E358">
            <v>11.5</v>
          </cell>
          <cell r="F358">
            <v>14.61</v>
          </cell>
          <cell r="J358">
            <v>7.41</v>
          </cell>
          <cell r="K358">
            <v>5.32</v>
          </cell>
          <cell r="L358">
            <v>9.9499999999999993</v>
          </cell>
        </row>
        <row r="359">
          <cell r="D359">
            <v>11.09</v>
          </cell>
          <cell r="E359">
            <v>9.67</v>
          </cell>
          <cell r="F359">
            <v>12.47</v>
          </cell>
          <cell r="J359">
            <v>7.11</v>
          </cell>
          <cell r="K359">
            <v>5.08</v>
          </cell>
          <cell r="L359">
            <v>9.52</v>
          </cell>
        </row>
        <row r="360">
          <cell r="D360">
            <v>12.43</v>
          </cell>
          <cell r="E360">
            <v>10.69</v>
          </cell>
          <cell r="F360">
            <v>14.21</v>
          </cell>
          <cell r="G360">
            <v>9.23</v>
          </cell>
          <cell r="H360">
            <v>8.02</v>
          </cell>
          <cell r="I360">
            <v>10.44</v>
          </cell>
          <cell r="J360">
            <v>5.28</v>
          </cell>
          <cell r="K360">
            <v>3.37</v>
          </cell>
          <cell r="L360">
            <v>7.57</v>
          </cell>
        </row>
      </sheetData>
      <sheetData sheetId="6" refreshError="1">
        <row r="20">
          <cell r="D20">
            <v>8.7899999999999991</v>
          </cell>
          <cell r="E20">
            <v>8.08</v>
          </cell>
          <cell r="F20">
            <v>9.52</v>
          </cell>
          <cell r="J20">
            <v>5.62</v>
          </cell>
          <cell r="K20">
            <v>4.3899999999999997</v>
          </cell>
          <cell r="L20">
            <v>6.96</v>
          </cell>
        </row>
        <row r="24">
          <cell r="D24">
            <v>0</v>
          </cell>
          <cell r="E24">
            <v>0</v>
          </cell>
          <cell r="F24">
            <v>0</v>
          </cell>
          <cell r="J24">
            <v>0</v>
          </cell>
          <cell r="K24">
            <v>0</v>
          </cell>
          <cell r="L24">
            <v>0</v>
          </cell>
        </row>
        <row r="25">
          <cell r="D25">
            <v>2.39</v>
          </cell>
          <cell r="E25">
            <v>2.0699999999999998</v>
          </cell>
          <cell r="F25">
            <v>2.78</v>
          </cell>
          <cell r="J25">
            <v>2.19</v>
          </cell>
          <cell r="K25">
            <v>1.19</v>
          </cell>
          <cell r="L25">
            <v>3.13</v>
          </cell>
        </row>
        <row r="29">
          <cell r="D29">
            <v>12.97</v>
          </cell>
          <cell r="E29">
            <v>11.9</v>
          </cell>
          <cell r="F29">
            <v>14.13</v>
          </cell>
          <cell r="J29">
            <v>0</v>
          </cell>
          <cell r="K29">
            <v>0</v>
          </cell>
          <cell r="L29">
            <v>0</v>
          </cell>
        </row>
        <row r="37">
          <cell r="D37">
            <v>0.44</v>
          </cell>
          <cell r="E37">
            <v>0.28999999999999998</v>
          </cell>
          <cell r="F37">
            <v>0.57999999999999996</v>
          </cell>
          <cell r="J37">
            <v>0.38</v>
          </cell>
          <cell r="K37">
            <v>0</v>
          </cell>
          <cell r="L37">
            <v>1</v>
          </cell>
        </row>
        <row r="38">
          <cell r="D38">
            <v>4.88</v>
          </cell>
          <cell r="E38">
            <v>4.49</v>
          </cell>
          <cell r="F38">
            <v>5.43</v>
          </cell>
          <cell r="J38">
            <v>1.1399999999999999</v>
          </cell>
          <cell r="K38">
            <v>0.76</v>
          </cell>
          <cell r="L38">
            <v>1.58</v>
          </cell>
        </row>
        <row r="39">
          <cell r="D39">
            <v>0.11</v>
          </cell>
          <cell r="E39">
            <v>0.03</v>
          </cell>
          <cell r="F39">
            <v>0.18</v>
          </cell>
          <cell r="J39">
            <v>0</v>
          </cell>
          <cell r="K39">
            <v>0</v>
          </cell>
          <cell r="L39">
            <v>0</v>
          </cell>
        </row>
        <row r="40">
          <cell r="D40">
            <v>1.35</v>
          </cell>
          <cell r="E40">
            <v>1.1000000000000001</v>
          </cell>
          <cell r="F40">
            <v>1.57</v>
          </cell>
          <cell r="J40">
            <v>0.34</v>
          </cell>
          <cell r="K40">
            <v>0.13</v>
          </cell>
          <cell r="L40">
            <v>0.7</v>
          </cell>
        </row>
        <row r="107">
          <cell r="D107">
            <v>48.55</v>
          </cell>
          <cell r="E107">
            <v>43.85</v>
          </cell>
          <cell r="F107">
            <v>54</v>
          </cell>
          <cell r="J107">
            <v>15.53</v>
          </cell>
          <cell r="K107">
            <v>10.75</v>
          </cell>
          <cell r="L107">
            <v>20.68</v>
          </cell>
        </row>
        <row r="108">
          <cell r="D108">
            <v>125.39</v>
          </cell>
          <cell r="E108">
            <v>113.4</v>
          </cell>
          <cell r="F108">
            <v>137.18</v>
          </cell>
          <cell r="J108">
            <v>31.34</v>
          </cell>
          <cell r="K108">
            <v>24.37</v>
          </cell>
          <cell r="L108">
            <v>38.46</v>
          </cell>
        </row>
        <row r="109">
          <cell r="D109">
            <v>12.54</v>
          </cell>
          <cell r="E109">
            <v>9.84</v>
          </cell>
          <cell r="F109">
            <v>15.42</v>
          </cell>
          <cell r="J109">
            <v>1.19</v>
          </cell>
          <cell r="K109">
            <v>0</v>
          </cell>
          <cell r="L109">
            <v>2.68</v>
          </cell>
        </row>
        <row r="110">
          <cell r="D110">
            <v>59.83</v>
          </cell>
          <cell r="E110">
            <v>49.15</v>
          </cell>
          <cell r="F110">
            <v>71.45</v>
          </cell>
          <cell r="J110">
            <v>6.72</v>
          </cell>
          <cell r="K110">
            <v>4.29</v>
          </cell>
          <cell r="L110">
            <v>9.34</v>
          </cell>
        </row>
        <row r="224">
          <cell r="D224">
            <v>23.812034080717488</v>
          </cell>
          <cell r="E224">
            <v>20.954425823280079</v>
          </cell>
          <cell r="F224">
            <v>26.612925319160592</v>
          </cell>
          <cell r="J224">
            <v>3.59</v>
          </cell>
          <cell r="K224">
            <v>1.23</v>
          </cell>
          <cell r="L224">
            <v>6.37</v>
          </cell>
        </row>
        <row r="225">
          <cell r="D225">
            <v>112.47</v>
          </cell>
          <cell r="E225">
            <v>103.39</v>
          </cell>
          <cell r="F225">
            <v>122.5</v>
          </cell>
          <cell r="J225">
            <v>27.69</v>
          </cell>
          <cell r="K225">
            <v>21.72</v>
          </cell>
          <cell r="L225">
            <v>33.35</v>
          </cell>
        </row>
        <row r="226">
          <cell r="D226">
            <v>162.5</v>
          </cell>
          <cell r="E226">
            <v>148.63</v>
          </cell>
          <cell r="F226">
            <v>175.6</v>
          </cell>
          <cell r="J226">
            <v>43.24</v>
          </cell>
          <cell r="K226">
            <v>37</v>
          </cell>
          <cell r="L226">
            <v>49.24</v>
          </cell>
        </row>
        <row r="227">
          <cell r="D227">
            <v>6.988237879009815</v>
          </cell>
          <cell r="E227">
            <v>5.3024423963133636</v>
          </cell>
          <cell r="F227">
            <v>8.7268333745976729</v>
          </cell>
          <cell r="J227">
            <v>1.7811522633744854</v>
          </cell>
          <cell r="K227">
            <v>0.33019148936170206</v>
          </cell>
          <cell r="L227">
            <v>3.5091964285714288</v>
          </cell>
        </row>
        <row r="228">
          <cell r="D228">
            <v>50.7</v>
          </cell>
          <cell r="E228">
            <v>43.42</v>
          </cell>
          <cell r="F228">
            <v>59.54</v>
          </cell>
          <cell r="J228">
            <v>9.69</v>
          </cell>
          <cell r="K228">
            <v>7.39</v>
          </cell>
          <cell r="L228">
            <v>11.91</v>
          </cell>
        </row>
        <row r="229">
          <cell r="D229">
            <v>66.349999999999994</v>
          </cell>
          <cell r="E229">
            <v>55.29</v>
          </cell>
          <cell r="F229">
            <v>78</v>
          </cell>
          <cell r="J229">
            <v>11.9</v>
          </cell>
          <cell r="K229">
            <v>9.33</v>
          </cell>
          <cell r="L229">
            <v>14.55</v>
          </cell>
        </row>
        <row r="260">
          <cell r="D260">
            <v>25.01</v>
          </cell>
          <cell r="E260">
            <v>24.17</v>
          </cell>
          <cell r="F260">
            <v>25.88</v>
          </cell>
          <cell r="J260">
            <v>2.2000000000000002</v>
          </cell>
          <cell r="K260">
            <v>1.58</v>
          </cell>
          <cell r="L260">
            <v>2.88</v>
          </cell>
        </row>
        <row r="261">
          <cell r="D261">
            <v>16.510000000000002</v>
          </cell>
          <cell r="E261">
            <v>15.77</v>
          </cell>
          <cell r="F261">
            <v>17.190000000000001</v>
          </cell>
          <cell r="J261">
            <v>1.85</v>
          </cell>
          <cell r="K261">
            <v>1.36</v>
          </cell>
          <cell r="L261">
            <v>2.46</v>
          </cell>
        </row>
        <row r="262">
          <cell r="D262">
            <v>2.89</v>
          </cell>
          <cell r="E262">
            <v>2.6</v>
          </cell>
          <cell r="F262">
            <v>3.21</v>
          </cell>
          <cell r="J262">
            <v>0.4</v>
          </cell>
          <cell r="K262">
            <v>0.13</v>
          </cell>
          <cell r="L262">
            <v>0.77</v>
          </cell>
        </row>
        <row r="263">
          <cell r="D263">
            <v>2.2400000000000002</v>
          </cell>
          <cell r="E263">
            <v>1.97</v>
          </cell>
          <cell r="F263">
            <v>2.56</v>
          </cell>
          <cell r="J263">
            <v>0.23</v>
          </cell>
          <cell r="K263">
            <v>0.06</v>
          </cell>
          <cell r="L263">
            <v>0.42</v>
          </cell>
        </row>
      </sheetData>
      <sheetData sheetId="7" refreshError="1">
        <row r="6">
          <cell r="BJ6">
            <v>17.6187</v>
          </cell>
          <cell r="BK6">
            <v>12.350099999999999</v>
          </cell>
          <cell r="BL6">
            <v>21.755800000000001</v>
          </cell>
          <cell r="CG6">
            <v>4.7347000000000001</v>
          </cell>
          <cell r="CH6">
            <v>2.6945000000000001</v>
          </cell>
          <cell r="CI6">
            <v>8.3196999999999992</v>
          </cell>
        </row>
        <row r="7">
          <cell r="BJ7">
            <v>27.108499999999999</v>
          </cell>
          <cell r="BK7">
            <v>21.533999999999999</v>
          </cell>
          <cell r="BL7">
            <v>32.360700000000001</v>
          </cell>
          <cell r="CG7">
            <v>5.3973000000000004</v>
          </cell>
          <cell r="CH7">
            <v>3.4758</v>
          </cell>
          <cell r="CI7">
            <v>8.3811</v>
          </cell>
        </row>
        <row r="8">
          <cell r="BJ8">
            <v>30.828900000000001</v>
          </cell>
          <cell r="BK8">
            <v>25.6219</v>
          </cell>
          <cell r="BL8">
            <v>35.432299999999998</v>
          </cell>
          <cell r="CG8">
            <v>5.7641</v>
          </cell>
          <cell r="CH8">
            <v>3.8940999999999999</v>
          </cell>
          <cell r="CI8">
            <v>8.5321999999999996</v>
          </cell>
        </row>
        <row r="11">
          <cell r="BJ11">
            <v>1.8236000000000001</v>
          </cell>
          <cell r="BK11">
            <v>-1.7924</v>
          </cell>
          <cell r="BL11">
            <v>5.3194999999999997</v>
          </cell>
          <cell r="CG11">
            <v>1.4263999999999999</v>
          </cell>
          <cell r="CH11">
            <v>0.66039999999999999</v>
          </cell>
          <cell r="CI11">
            <v>3.081</v>
          </cell>
        </row>
        <row r="23">
          <cell r="BJ23">
            <v>23.338200000000001</v>
          </cell>
          <cell r="BK23">
            <v>18.846299999999999</v>
          </cell>
          <cell r="BL23">
            <v>27.788900000000002</v>
          </cell>
          <cell r="CG23">
            <v>2.4262999999999999</v>
          </cell>
          <cell r="CH23">
            <v>1.9406000000000001</v>
          </cell>
          <cell r="CI23">
            <v>3.0335999999999999</v>
          </cell>
        </row>
        <row r="28">
          <cell r="BJ28">
            <v>7.3930999999999996</v>
          </cell>
          <cell r="BK28">
            <v>3.8216999999999999</v>
          </cell>
          <cell r="BL28">
            <v>11.0159</v>
          </cell>
          <cell r="CG28">
            <v>1.9350000000000001</v>
          </cell>
          <cell r="CH28">
            <v>1.3652</v>
          </cell>
          <cell r="CI28">
            <v>2.7425000000000002</v>
          </cell>
        </row>
        <row r="37">
          <cell r="BJ37">
            <v>56.192900000000002</v>
          </cell>
          <cell r="BK37">
            <v>53.8508</v>
          </cell>
          <cell r="BL37">
            <v>58.52</v>
          </cell>
          <cell r="CG37">
            <v>10.583500000000001</v>
          </cell>
          <cell r="CH37">
            <v>9.0437999999999992</v>
          </cell>
          <cell r="CI37">
            <v>12.385300000000001</v>
          </cell>
        </row>
        <row r="39">
          <cell r="BJ39">
            <v>12.039199999999999</v>
          </cell>
          <cell r="BK39">
            <v>10.4434</v>
          </cell>
          <cell r="BL39">
            <v>13.473100000000001</v>
          </cell>
          <cell r="CG39">
            <v>4.843</v>
          </cell>
          <cell r="CH39">
            <v>3.7536</v>
          </cell>
          <cell r="CI39">
            <v>6.2487000000000004</v>
          </cell>
        </row>
        <row r="47">
          <cell r="BJ47">
            <v>52.045099999999998</v>
          </cell>
          <cell r="BK47">
            <v>45.569400000000002</v>
          </cell>
          <cell r="BL47">
            <v>57.767800000000001</v>
          </cell>
          <cell r="CG47">
            <v>2.9965999999999999</v>
          </cell>
          <cell r="CH47">
            <v>2.5790000000000002</v>
          </cell>
          <cell r="CI47">
            <v>3.4817999999999998</v>
          </cell>
        </row>
        <row r="48">
          <cell r="BJ48">
            <v>55.993400000000001</v>
          </cell>
          <cell r="BK48">
            <v>50.091900000000003</v>
          </cell>
          <cell r="BL48">
            <v>61.831299999999999</v>
          </cell>
          <cell r="CG48">
            <v>2.6987999999999999</v>
          </cell>
          <cell r="CH48">
            <v>2.3734999999999999</v>
          </cell>
          <cell r="CI48">
            <v>3.0687000000000002</v>
          </cell>
        </row>
        <row r="49">
          <cell r="BJ49">
            <v>88.078699999999998</v>
          </cell>
          <cell r="BK49">
            <v>82.023099999999999</v>
          </cell>
          <cell r="BL49">
            <v>94.343400000000003</v>
          </cell>
          <cell r="CG49">
            <v>3.8921000000000001</v>
          </cell>
          <cell r="CH49">
            <v>3.4777</v>
          </cell>
          <cell r="CI49">
            <v>4.3556999999999997</v>
          </cell>
        </row>
        <row r="52">
          <cell r="BJ52">
            <v>30.2303</v>
          </cell>
          <cell r="BK52">
            <v>26.459199999999999</v>
          </cell>
          <cell r="BL52">
            <v>33.722799999999999</v>
          </cell>
          <cell r="CG52">
            <v>3.7942</v>
          </cell>
          <cell r="CH52">
            <v>3.1172</v>
          </cell>
          <cell r="CI52">
            <v>4.6181000000000001</v>
          </cell>
        </row>
        <row r="66">
          <cell r="BJ66">
            <v>18.0624</v>
          </cell>
          <cell r="BK66">
            <v>3.1907000000000001</v>
          </cell>
          <cell r="BL66">
            <v>28.5303</v>
          </cell>
          <cell r="CG66">
            <v>2.9895999999999998</v>
          </cell>
          <cell r="CH66">
            <v>1.2903</v>
          </cell>
          <cell r="CI66">
            <v>6.9265999999999996</v>
          </cell>
        </row>
        <row r="67">
          <cell r="BJ67">
            <v>20.776399999999999</v>
          </cell>
          <cell r="BK67">
            <v>6.7098000000000004</v>
          </cell>
          <cell r="BL67">
            <v>32.0807</v>
          </cell>
          <cell r="CG67">
            <v>3.4456000000000002</v>
          </cell>
          <cell r="CH67">
            <v>1.4056</v>
          </cell>
          <cell r="CI67">
            <v>8.4463000000000008</v>
          </cell>
        </row>
        <row r="75">
          <cell r="BJ75">
            <v>4.2150999999999996</v>
          </cell>
          <cell r="BK75">
            <v>-5.4341999999999997</v>
          </cell>
          <cell r="BL75">
            <v>14.255599999999999</v>
          </cell>
          <cell r="CG75">
            <v>1.5054000000000001</v>
          </cell>
          <cell r="CH75">
            <v>0.51180000000000003</v>
          </cell>
          <cell r="CI75">
            <v>4.4272999999999998</v>
          </cell>
        </row>
        <row r="106">
          <cell r="BM106">
            <v>45.4574</v>
          </cell>
          <cell r="BN106">
            <v>36.946599999999997</v>
          </cell>
          <cell r="BO106">
            <v>54.285299999999999</v>
          </cell>
          <cell r="CJ106">
            <v>4.4494999999999996</v>
          </cell>
          <cell r="CK106">
            <v>3.1124999999999998</v>
          </cell>
          <cell r="CL106">
            <v>6.3606999999999996</v>
          </cell>
        </row>
        <row r="107">
          <cell r="BJ107">
            <v>181.4306</v>
          </cell>
          <cell r="BK107">
            <v>162.8175</v>
          </cell>
          <cell r="BL107">
            <v>196.727</v>
          </cell>
          <cell r="BM107">
            <v>104.11</v>
          </cell>
          <cell r="BN107">
            <v>89.637100000000004</v>
          </cell>
          <cell r="BO107">
            <v>116.8597</v>
          </cell>
          <cell r="CG107">
            <v>4.4805000000000001</v>
          </cell>
          <cell r="CH107">
            <v>3.7399</v>
          </cell>
          <cell r="CI107">
            <v>5.3677000000000001</v>
          </cell>
          <cell r="CJ107">
            <v>4.0640000000000001</v>
          </cell>
          <cell r="CK107">
            <v>3.2229999999999999</v>
          </cell>
          <cell r="CL107">
            <v>5.1243999999999996</v>
          </cell>
        </row>
        <row r="109">
          <cell r="BJ109">
            <v>67.424000000000007</v>
          </cell>
          <cell r="BK109">
            <v>60.675800000000002</v>
          </cell>
          <cell r="BL109">
            <v>73.928899999999999</v>
          </cell>
          <cell r="CG109">
            <v>9.0337999999999994</v>
          </cell>
          <cell r="CH109">
            <v>6.5770999999999997</v>
          </cell>
          <cell r="CI109">
            <v>12.408300000000001</v>
          </cell>
        </row>
        <row r="119">
          <cell r="BJ119">
            <v>46.3581</v>
          </cell>
          <cell r="BK119">
            <v>39.094499999999996</v>
          </cell>
          <cell r="BL119">
            <v>54.2333</v>
          </cell>
          <cell r="CG119">
            <v>2.6846000000000001</v>
          </cell>
          <cell r="CH119">
            <v>2.2222</v>
          </cell>
          <cell r="CI119">
            <v>3.2433000000000001</v>
          </cell>
        </row>
        <row r="120">
          <cell r="BJ120">
            <v>57.419600000000003</v>
          </cell>
          <cell r="BK120">
            <v>49.474299999999999</v>
          </cell>
          <cell r="BL120">
            <v>65.277500000000003</v>
          </cell>
          <cell r="CG120">
            <v>2.5775000000000001</v>
          </cell>
          <cell r="CH120">
            <v>2.2082000000000002</v>
          </cell>
          <cell r="CI120">
            <v>3.0085999999999999</v>
          </cell>
        </row>
        <row r="121">
          <cell r="BJ121">
            <v>66.588499999999996</v>
          </cell>
          <cell r="BK121">
            <v>60.478999999999999</v>
          </cell>
          <cell r="BL121">
            <v>73.417299999999997</v>
          </cell>
          <cell r="CG121">
            <v>3.0291000000000001</v>
          </cell>
          <cell r="CH121">
            <v>2.6467000000000001</v>
          </cell>
          <cell r="CI121">
            <v>3.4666999999999999</v>
          </cell>
        </row>
        <row r="122">
          <cell r="BJ122">
            <v>83.221500000000006</v>
          </cell>
          <cell r="BK122">
            <v>76.891800000000003</v>
          </cell>
          <cell r="BL122">
            <v>89.725099999999998</v>
          </cell>
          <cell r="CG122">
            <v>3.2795000000000001</v>
          </cell>
          <cell r="CH122">
            <v>2.9127000000000001</v>
          </cell>
          <cell r="CI122">
            <v>3.6924999999999999</v>
          </cell>
        </row>
        <row r="123">
          <cell r="BJ123">
            <v>87.092600000000004</v>
          </cell>
          <cell r="BK123">
            <v>80.716899999999995</v>
          </cell>
          <cell r="BL123">
            <v>94.015100000000004</v>
          </cell>
          <cell r="CG123">
            <v>3.1755</v>
          </cell>
          <cell r="CH123">
            <v>2.8624999999999998</v>
          </cell>
          <cell r="CI123">
            <v>3.5226999999999999</v>
          </cell>
        </row>
        <row r="124">
          <cell r="BJ124">
            <v>112.52419999999999</v>
          </cell>
          <cell r="BK124">
            <v>106.1605</v>
          </cell>
          <cell r="BL124">
            <v>118.8464</v>
          </cell>
          <cell r="CG124">
            <v>3.6154999999999999</v>
          </cell>
          <cell r="CH124">
            <v>3.2930000000000001</v>
          </cell>
          <cell r="CI124">
            <v>3.9695999999999998</v>
          </cell>
        </row>
        <row r="132">
          <cell r="BJ132">
            <v>36.865299999999998</v>
          </cell>
          <cell r="BK132">
            <v>33.849299999999999</v>
          </cell>
          <cell r="BL132">
            <v>40.116399999999999</v>
          </cell>
          <cell r="CG132">
            <v>5.6345999999999998</v>
          </cell>
          <cell r="CH132">
            <v>4.6837999999999997</v>
          </cell>
          <cell r="CI132">
            <v>6.7784000000000004</v>
          </cell>
        </row>
        <row r="141">
          <cell r="BJ141">
            <v>90.335350000000005</v>
          </cell>
          <cell r="BK141">
            <v>56.320399999999999</v>
          </cell>
          <cell r="BL141">
            <v>113.70050000000001</v>
          </cell>
          <cell r="CG141">
            <v>11.717700000000001</v>
          </cell>
          <cell r="CH141">
            <v>2.86992</v>
          </cell>
          <cell r="CI141">
            <v>47.842300000000002</v>
          </cell>
        </row>
        <row r="142">
          <cell r="BJ142">
            <v>97.890569999999997</v>
          </cell>
          <cell r="BK142">
            <v>71.006500000000003</v>
          </cell>
          <cell r="BL142">
            <v>120.7911</v>
          </cell>
          <cell r="CG142">
            <v>5.7910700000000004</v>
          </cell>
          <cell r="CH142">
            <v>3.0959400000000001</v>
          </cell>
          <cell r="CI142">
            <v>10.8324</v>
          </cell>
        </row>
        <row r="143">
          <cell r="BJ143">
            <v>73.188479999999998</v>
          </cell>
          <cell r="BK143">
            <v>47.666400000000003</v>
          </cell>
          <cell r="BL143">
            <v>94.603800000000007</v>
          </cell>
          <cell r="CG143">
            <v>5.6535399999999996</v>
          </cell>
          <cell r="CH143">
            <v>2.45356</v>
          </cell>
          <cell r="CI143">
            <v>13.026999999999999</v>
          </cell>
        </row>
        <row r="144">
          <cell r="BJ144">
            <v>66.363429999999994</v>
          </cell>
          <cell r="BK144">
            <v>50.494199999999999</v>
          </cell>
          <cell r="BL144">
            <v>79.535300000000007</v>
          </cell>
          <cell r="CG144">
            <v>6.87547</v>
          </cell>
          <cell r="CH144">
            <v>3.6303999999999998</v>
          </cell>
          <cell r="CI144">
            <v>13.0212</v>
          </cell>
        </row>
        <row r="145">
          <cell r="BJ145">
            <v>70.233549999999994</v>
          </cell>
          <cell r="BK145">
            <v>54.897799999999997</v>
          </cell>
          <cell r="BL145">
            <v>84.096199999999996</v>
          </cell>
          <cell r="CG145">
            <v>9.1592199999999995</v>
          </cell>
          <cell r="CH145">
            <v>4.5532700000000004</v>
          </cell>
          <cell r="CI145">
            <v>18.424399999999999</v>
          </cell>
        </row>
        <row r="146">
          <cell r="BJ146">
            <v>53.411009999999997</v>
          </cell>
          <cell r="BK146">
            <v>38.869</v>
          </cell>
          <cell r="BL146">
            <v>66.499099999999999</v>
          </cell>
          <cell r="CG146">
            <v>4.2131299999999996</v>
          </cell>
          <cell r="CH146">
            <v>2.4911099999999999</v>
          </cell>
          <cell r="CI146">
            <v>7.12554</v>
          </cell>
        </row>
        <row r="147">
          <cell r="BJ147">
            <v>47.655540000000002</v>
          </cell>
          <cell r="BK147">
            <v>29.282499999999999</v>
          </cell>
          <cell r="BL147">
            <v>61.355600000000003</v>
          </cell>
          <cell r="CG147">
            <v>4.1131900000000003</v>
          </cell>
          <cell r="CH147">
            <v>2.28654</v>
          </cell>
          <cell r="CI147">
            <v>7.3991100000000003</v>
          </cell>
        </row>
        <row r="155">
          <cell r="BJ155">
            <v>17.953469999999999</v>
          </cell>
          <cell r="BK155">
            <v>10.680999999999999</v>
          </cell>
          <cell r="BL155">
            <v>24.0319</v>
          </cell>
          <cell r="CG155">
            <v>10.2773</v>
          </cell>
          <cell r="CH155">
            <v>2.8912800000000001</v>
          </cell>
          <cell r="CI155">
            <v>36.531500000000001</v>
          </cell>
        </row>
        <row r="164">
          <cell r="BJ164">
            <v>79.018799999999999</v>
          </cell>
          <cell r="BK164">
            <v>74.172300000000007</v>
          </cell>
          <cell r="BL164">
            <v>84.003699999999995</v>
          </cell>
          <cell r="CG164">
            <v>7.4154999999999998</v>
          </cell>
          <cell r="CH164">
            <v>6.0231000000000003</v>
          </cell>
          <cell r="CI164">
            <v>9.1297999999999995</v>
          </cell>
        </row>
        <row r="165">
          <cell r="BJ165">
            <v>235.17500000000001</v>
          </cell>
          <cell r="BK165">
            <v>227.4924</v>
          </cell>
          <cell r="BL165">
            <v>242.16489999999999</v>
          </cell>
          <cell r="CG165">
            <v>8.5107999999999997</v>
          </cell>
          <cell r="CH165">
            <v>7.6401000000000003</v>
          </cell>
          <cell r="CI165">
            <v>9.4807000000000006</v>
          </cell>
        </row>
        <row r="166">
          <cell r="BJ166">
            <v>299.9119</v>
          </cell>
          <cell r="BK166">
            <v>292.57150000000001</v>
          </cell>
          <cell r="BL166">
            <v>307.43639999999999</v>
          </cell>
          <cell r="CG166">
            <v>7.2275999999999998</v>
          </cell>
          <cell r="CH166">
            <v>6.6902999999999997</v>
          </cell>
          <cell r="CI166">
            <v>7.8079000000000001</v>
          </cell>
        </row>
        <row r="170">
          <cell r="BJ170">
            <v>66.981999999999999</v>
          </cell>
          <cell r="BK170">
            <v>62.857399999999998</v>
          </cell>
          <cell r="BL170">
            <v>70.801900000000003</v>
          </cell>
          <cell r="CG170">
            <v>4.7477</v>
          </cell>
          <cell r="CH170">
            <v>4.1792999999999996</v>
          </cell>
          <cell r="CI170">
            <v>5.3933</v>
          </cell>
        </row>
        <row r="180">
          <cell r="BJ180">
            <v>10.759</v>
          </cell>
          <cell r="BK180">
            <v>5.7190000000000003</v>
          </cell>
          <cell r="BL180">
            <v>14.2621</v>
          </cell>
          <cell r="CG180">
            <v>11.212400000000001</v>
          </cell>
          <cell r="CH180">
            <v>1.9029</v>
          </cell>
          <cell r="CI180">
            <v>66.064800000000005</v>
          </cell>
        </row>
        <row r="181">
          <cell r="BJ181">
            <v>3.8391999999999999</v>
          </cell>
          <cell r="BK181">
            <v>-2.7227999999999999</v>
          </cell>
          <cell r="BL181">
            <v>9.4884000000000004</v>
          </cell>
          <cell r="CG181">
            <v>1.9724999999999999</v>
          </cell>
          <cell r="CH181">
            <v>0.55089999999999995</v>
          </cell>
          <cell r="CI181">
            <v>7.0617000000000001</v>
          </cell>
        </row>
        <row r="182">
          <cell r="BJ182">
            <v>5.6551999999999998</v>
          </cell>
          <cell r="BK182">
            <v>1.2932999999999999</v>
          </cell>
          <cell r="BL182">
            <v>8.9825999999999997</v>
          </cell>
          <cell r="CG182">
            <v>5.0148000000000001</v>
          </cell>
          <cell r="CH182">
            <v>1.0746</v>
          </cell>
          <cell r="CI182">
            <v>23.4026</v>
          </cell>
        </row>
        <row r="183">
          <cell r="BJ183">
            <v>6.8417000000000003</v>
          </cell>
          <cell r="BK183">
            <v>1.8641000000000001</v>
          </cell>
          <cell r="BL183">
            <v>10.646000000000001</v>
          </cell>
          <cell r="CG183">
            <v>5.2020999999999997</v>
          </cell>
          <cell r="CH183">
            <v>1.2583</v>
          </cell>
          <cell r="CI183">
            <v>21.507000000000001</v>
          </cell>
        </row>
        <row r="184">
          <cell r="BJ184">
            <v>9.5062999999999995</v>
          </cell>
          <cell r="BK184">
            <v>5.0077999999999996</v>
          </cell>
          <cell r="BL184">
            <v>13.034800000000001</v>
          </cell>
          <cell r="CG184">
            <v>7.2637</v>
          </cell>
          <cell r="CH184">
            <v>2.2387999999999999</v>
          </cell>
          <cell r="CI184">
            <v>23.566800000000001</v>
          </cell>
        </row>
        <row r="185">
          <cell r="BJ185">
            <v>3.6063999999999998</v>
          </cell>
          <cell r="BK185">
            <v>-0.75580000000000003</v>
          </cell>
          <cell r="BL185">
            <v>7.8254000000000001</v>
          </cell>
          <cell r="CG185">
            <v>2.5312000000000001</v>
          </cell>
          <cell r="CH185">
            <v>0.63570000000000004</v>
          </cell>
          <cell r="CI185">
            <v>10.078900000000001</v>
          </cell>
        </row>
        <row r="193">
          <cell r="BJ193">
            <v>1.0259</v>
          </cell>
          <cell r="BK193">
            <v>-1.7318</v>
          </cell>
          <cell r="BL193">
            <v>2.8136000000000001</v>
          </cell>
          <cell r="CG193">
            <v>2.9628999999999999</v>
          </cell>
          <cell r="CH193">
            <v>0.17660000000000001</v>
          </cell>
          <cell r="CI193">
            <v>49.710999999999999</v>
          </cell>
        </row>
        <row r="223">
          <cell r="BM223">
            <v>26.848746050260498</v>
          </cell>
          <cell r="BN223">
            <v>21.8108398015559</v>
          </cell>
          <cell r="BO223">
            <v>31.701345053608385</v>
          </cell>
          <cell r="CJ223">
            <v>3.29934103294022</v>
          </cell>
          <cell r="CK223">
            <v>2.2170993785090221</v>
          </cell>
          <cell r="CL223">
            <v>4.9098107839213228</v>
          </cell>
        </row>
        <row r="224">
          <cell r="BM224">
            <v>90.411299999999997</v>
          </cell>
          <cell r="BN224">
            <v>78.999399999999994</v>
          </cell>
          <cell r="BO224">
            <v>101.2509</v>
          </cell>
          <cell r="CJ224">
            <v>3.2402000000000002</v>
          </cell>
          <cell r="CK224">
            <v>2.7239</v>
          </cell>
          <cell r="CL224">
            <v>3.8544</v>
          </cell>
        </row>
        <row r="225">
          <cell r="BJ225">
            <v>177.6395</v>
          </cell>
          <cell r="BK225">
            <v>163.16739999999999</v>
          </cell>
          <cell r="BL225">
            <v>191.02289999999999</v>
          </cell>
          <cell r="BM225">
            <v>137.68219999999999</v>
          </cell>
          <cell r="BN225">
            <v>125.0877</v>
          </cell>
          <cell r="BO225">
            <v>148.18180000000001</v>
          </cell>
          <cell r="CG225">
            <v>4.5095999999999998</v>
          </cell>
          <cell r="CH225">
            <v>3.8573</v>
          </cell>
          <cell r="CI225">
            <v>5.2721999999999998</v>
          </cell>
          <cell r="CJ225">
            <v>4.2187000000000001</v>
          </cell>
          <cell r="CK225">
            <v>3.5434999999999999</v>
          </cell>
          <cell r="CL225">
            <v>5.0224000000000002</v>
          </cell>
        </row>
        <row r="228">
          <cell r="BJ228">
            <v>64.177999999999997</v>
          </cell>
          <cell r="BK228">
            <v>57.9542</v>
          </cell>
          <cell r="BL228">
            <v>70.358500000000006</v>
          </cell>
          <cell r="CG228">
            <v>6.9433999999999996</v>
          </cell>
          <cell r="CH228">
            <v>5.3331999999999997</v>
          </cell>
          <cell r="CI228">
            <v>9.0399999999999991</v>
          </cell>
        </row>
        <row r="238">
          <cell r="BJ238">
            <v>32.480800000000002</v>
          </cell>
          <cell r="BK238">
            <v>25.033200000000001</v>
          </cell>
          <cell r="BL238">
            <v>38.040100000000002</v>
          </cell>
          <cell r="CG238">
            <v>2.6072000000000002</v>
          </cell>
          <cell r="CH238">
            <v>2.0918000000000001</v>
          </cell>
          <cell r="CI238">
            <v>3.2496</v>
          </cell>
        </row>
        <row r="239">
          <cell r="BJ239">
            <v>42.3157</v>
          </cell>
          <cell r="BK239">
            <v>35.8262</v>
          </cell>
          <cell r="BL239">
            <v>48.745399999999997</v>
          </cell>
          <cell r="CG239">
            <v>2.9184999999999999</v>
          </cell>
          <cell r="CH239">
            <v>2.3546999999999998</v>
          </cell>
          <cell r="CI239">
            <v>3.6173000000000002</v>
          </cell>
        </row>
        <row r="240">
          <cell r="BJ240">
            <v>45.078299999999999</v>
          </cell>
          <cell r="BK240">
            <v>38.965400000000002</v>
          </cell>
          <cell r="BL240">
            <v>51.021099999999997</v>
          </cell>
          <cell r="CG240">
            <v>3.8620999999999999</v>
          </cell>
          <cell r="CH240">
            <v>3.1385999999999998</v>
          </cell>
          <cell r="CI240">
            <v>4.7523</v>
          </cell>
        </row>
        <row r="241">
          <cell r="BJ241">
            <v>43.801400000000001</v>
          </cell>
          <cell r="BK241">
            <v>39.332799999999999</v>
          </cell>
          <cell r="BL241">
            <v>48.416899999999998</v>
          </cell>
          <cell r="CG241">
            <v>4.1543000000000001</v>
          </cell>
          <cell r="CH241">
            <v>3.3938000000000001</v>
          </cell>
          <cell r="CI241">
            <v>5.0853000000000002</v>
          </cell>
        </row>
        <row r="242">
          <cell r="BJ242">
            <v>39.682099999999998</v>
          </cell>
          <cell r="BK242">
            <v>35.669400000000003</v>
          </cell>
          <cell r="BL242">
            <v>42.941000000000003</v>
          </cell>
          <cell r="CG242">
            <v>5.1647999999999996</v>
          </cell>
          <cell r="CH242">
            <v>4.1638999999999999</v>
          </cell>
          <cell r="CI242">
            <v>6.4062999999999999</v>
          </cell>
        </row>
        <row r="243">
          <cell r="BJ243">
            <v>37.379199999999997</v>
          </cell>
          <cell r="BK243">
            <v>31.427600000000002</v>
          </cell>
          <cell r="BL243">
            <v>41.693100000000001</v>
          </cell>
          <cell r="CG243">
            <v>6.3627000000000002</v>
          </cell>
          <cell r="CH243">
            <v>4.7173999999999996</v>
          </cell>
          <cell r="CI243">
            <v>8.5818999999999992</v>
          </cell>
        </row>
        <row r="251">
          <cell r="BJ251">
            <v>11.6686</v>
          </cell>
          <cell r="BK251">
            <v>9.4114000000000004</v>
          </cell>
          <cell r="BL251">
            <v>14.3164</v>
          </cell>
          <cell r="CG251">
            <v>4.7077</v>
          </cell>
          <cell r="CH251">
            <v>2.8658000000000001</v>
          </cell>
          <cell r="CI251">
            <v>7.7332999999999998</v>
          </cell>
        </row>
        <row r="260">
          <cell r="BJ260">
            <v>66.379900000000006</v>
          </cell>
          <cell r="BK260">
            <v>64.681799999999996</v>
          </cell>
          <cell r="BL260">
            <v>68.308300000000003</v>
          </cell>
          <cell r="CG260">
            <v>18.5029</v>
          </cell>
          <cell r="CH260">
            <v>16.219899999999999</v>
          </cell>
          <cell r="CI260">
            <v>21.107199999999999</v>
          </cell>
        </row>
        <row r="262">
          <cell r="BJ262">
            <v>7.5312999999999999</v>
          </cell>
          <cell r="BK262">
            <v>6.9309000000000003</v>
          </cell>
          <cell r="BL262">
            <v>8.1389999999999993</v>
          </cell>
          <cell r="CG262">
            <v>10.128299999999999</v>
          </cell>
          <cell r="CH262">
            <v>7.6090999999999998</v>
          </cell>
          <cell r="CI262">
            <v>13.4815</v>
          </cell>
        </row>
        <row r="270">
          <cell r="BJ270">
            <v>18.649000000000001</v>
          </cell>
          <cell r="BK270">
            <v>12.096</v>
          </cell>
          <cell r="BL270">
            <v>26.513200000000001</v>
          </cell>
        </row>
        <row r="271">
          <cell r="BJ271">
            <v>18.726099999999999</v>
          </cell>
          <cell r="BK271">
            <v>-9.1702999999999992</v>
          </cell>
          <cell r="BL271">
            <v>38.872100000000003</v>
          </cell>
          <cell r="CG271">
            <v>3.0998000000000001</v>
          </cell>
          <cell r="CH271">
            <v>0.41249999999999998</v>
          </cell>
          <cell r="CI271">
            <v>23.295200000000001</v>
          </cell>
        </row>
        <row r="272">
          <cell r="BJ272">
            <v>76.386200000000002</v>
          </cell>
          <cell r="BK272">
            <v>34.400599999999997</v>
          </cell>
          <cell r="BL272">
            <v>112.12430000000001</v>
          </cell>
          <cell r="CG272">
            <v>3.1581999999999999</v>
          </cell>
          <cell r="CH272">
            <v>1.5532999999999999</v>
          </cell>
          <cell r="CI272">
            <v>6.4214000000000002</v>
          </cell>
        </row>
        <row r="273">
          <cell r="BJ273">
            <v>1.5465</v>
          </cell>
          <cell r="BK273">
            <v>-25.6876</v>
          </cell>
          <cell r="BL273">
            <v>30.8751</v>
          </cell>
          <cell r="CG273">
            <v>1.0383</v>
          </cell>
          <cell r="CH273">
            <v>0.49359999999999998</v>
          </cell>
          <cell r="CI273">
            <v>2.1840000000000002</v>
          </cell>
        </row>
        <row r="277">
          <cell r="BJ277">
            <v>7.3746</v>
          </cell>
          <cell r="BK277">
            <v>-10.242900000000001</v>
          </cell>
          <cell r="BL277">
            <v>24.012599999999999</v>
          </cell>
          <cell r="CG277">
            <v>1.6487000000000001</v>
          </cell>
          <cell r="CH277">
            <v>0.45550000000000002</v>
          </cell>
          <cell r="CI277">
            <v>5.9668999999999999</v>
          </cell>
        </row>
        <row r="285">
          <cell r="BJ285">
            <v>149.9588</v>
          </cell>
          <cell r="BK285">
            <v>139.93729999999999</v>
          </cell>
          <cell r="BL285">
            <v>159.22460000000001</v>
          </cell>
          <cell r="CG285">
            <v>14.0555</v>
          </cell>
          <cell r="CH285">
            <v>10.0448</v>
          </cell>
          <cell r="CI285">
            <v>19.6676</v>
          </cell>
        </row>
        <row r="287">
          <cell r="BJ287">
            <v>117.81100000000001</v>
          </cell>
          <cell r="BK287">
            <v>109.8683</v>
          </cell>
          <cell r="BL287">
            <v>124.919</v>
          </cell>
          <cell r="CG287">
            <v>8.0128000000000004</v>
          </cell>
          <cell r="CH287">
            <v>6.6128</v>
          </cell>
          <cell r="CI287">
            <v>9.7091999999999992</v>
          </cell>
        </row>
        <row r="291">
          <cell r="BJ291">
            <v>32.222000000000001</v>
          </cell>
          <cell r="BK291">
            <v>27.988</v>
          </cell>
          <cell r="BL291">
            <v>36.209899999999998</v>
          </cell>
          <cell r="CG291">
            <v>8.5016999999999996</v>
          </cell>
          <cell r="CH291">
            <v>5.6948999999999996</v>
          </cell>
          <cell r="CI291">
            <v>12.691700000000001</v>
          </cell>
        </row>
        <row r="300">
          <cell r="BJ300">
            <v>13.3658</v>
          </cell>
          <cell r="BK300">
            <v>9.7484000000000002</v>
          </cell>
          <cell r="BL300">
            <v>16.302600000000002</v>
          </cell>
          <cell r="CG300">
            <v>8.6540999999999997</v>
          </cell>
          <cell r="CH300">
            <v>3.6612</v>
          </cell>
          <cell r="CI300">
            <v>20.4558</v>
          </cell>
        </row>
        <row r="301">
          <cell r="BJ301">
            <v>15.292999999999999</v>
          </cell>
          <cell r="BK301">
            <v>11.5471</v>
          </cell>
          <cell r="BL301">
            <v>18.441400000000002</v>
          </cell>
          <cell r="CG301">
            <v>9.8965999999999994</v>
          </cell>
          <cell r="CH301">
            <v>4.4396000000000004</v>
          </cell>
          <cell r="CI301">
            <v>22.0611</v>
          </cell>
        </row>
        <row r="302">
          <cell r="BJ302">
            <v>14.057600000000001</v>
          </cell>
          <cell r="BK302">
            <v>10.773300000000001</v>
          </cell>
          <cell r="BL302">
            <v>16.959299999999999</v>
          </cell>
          <cell r="CG302">
            <v>8.7680000000000007</v>
          </cell>
          <cell r="CH302">
            <v>4.1439000000000004</v>
          </cell>
          <cell r="CI302">
            <v>18.552099999999999</v>
          </cell>
        </row>
        <row r="303">
          <cell r="BJ303">
            <v>11.587</v>
          </cell>
          <cell r="BK303">
            <v>7.9989999999999997</v>
          </cell>
          <cell r="BL303">
            <v>14.8803</v>
          </cell>
          <cell r="CG303">
            <v>6.0221999999999998</v>
          </cell>
          <cell r="CH303">
            <v>2.7521</v>
          </cell>
          <cell r="CI303">
            <v>13.178000000000001</v>
          </cell>
        </row>
        <row r="307">
          <cell r="BJ307">
            <v>3.4016999999999999</v>
          </cell>
          <cell r="BK307">
            <v>0.96479999999999999</v>
          </cell>
          <cell r="BL307">
            <v>5.1490999999999998</v>
          </cell>
          <cell r="CG307">
            <v>5.5688000000000004</v>
          </cell>
          <cell r="CH307">
            <v>1.2822</v>
          </cell>
          <cell r="CI307">
            <v>24.186199999999999</v>
          </cell>
        </row>
        <row r="315">
          <cell r="BJ315">
            <v>12.7135</v>
          </cell>
          <cell r="BK315">
            <v>9.0646000000000004</v>
          </cell>
          <cell r="BL315">
            <v>15.4971</v>
          </cell>
          <cell r="CG315">
            <v>7.8071000000000002</v>
          </cell>
          <cell r="CH315">
            <v>3.3527</v>
          </cell>
          <cell r="CI315">
            <v>18.179300000000001</v>
          </cell>
        </row>
        <row r="316">
          <cell r="BJ316">
            <v>9.4407999999999994</v>
          </cell>
          <cell r="BK316">
            <v>5.3472</v>
          </cell>
          <cell r="BL316">
            <v>13.2066</v>
          </cell>
          <cell r="CG316">
            <v>3.7363</v>
          </cell>
          <cell r="CH316">
            <v>1.9451000000000001</v>
          </cell>
          <cell r="CI316">
            <v>7.1771000000000003</v>
          </cell>
        </row>
        <row r="318">
          <cell r="BJ318">
            <v>2.0579999999999998</v>
          </cell>
          <cell r="BK318">
            <v>-0.34649999999999997</v>
          </cell>
          <cell r="BL318">
            <v>3.6143000000000001</v>
          </cell>
          <cell r="CG318">
            <v>3.7048999999999999</v>
          </cell>
          <cell r="CH318">
            <v>0.74619999999999997</v>
          </cell>
          <cell r="CI318">
            <v>18.393899999999999</v>
          </cell>
        </row>
        <row r="326">
          <cell r="BJ326">
            <v>8.5183</v>
          </cell>
          <cell r="BK326">
            <v>4.8056999999999999</v>
          </cell>
          <cell r="BL326">
            <v>11.5251</v>
          </cell>
          <cell r="CG326">
            <v>6.0133000000000001</v>
          </cell>
          <cell r="CH326">
            <v>1.9993000000000001</v>
          </cell>
          <cell r="CI326">
            <v>18.085899999999999</v>
          </cell>
        </row>
        <row r="327">
          <cell r="BJ327">
            <v>9.1548999999999996</v>
          </cell>
          <cell r="BK327">
            <v>5.6776999999999997</v>
          </cell>
          <cell r="BL327">
            <v>11.9529</v>
          </cell>
          <cell r="CG327">
            <v>5.9118000000000004</v>
          </cell>
          <cell r="CH327">
            <v>2.4348000000000001</v>
          </cell>
          <cell r="CI327">
            <v>14.354200000000001</v>
          </cell>
        </row>
        <row r="329">
          <cell r="BJ329">
            <v>1.5228999999999999</v>
          </cell>
          <cell r="BK329">
            <v>0.10290000000000001</v>
          </cell>
          <cell r="BL329">
            <v>2.6623000000000001</v>
          </cell>
          <cell r="CG329">
            <v>5.3973000000000004</v>
          </cell>
          <cell r="CH329">
            <v>0.54620000000000002</v>
          </cell>
          <cell r="CI329">
            <v>53.3322</v>
          </cell>
        </row>
        <row r="337">
          <cell r="BJ337">
            <v>33.415300000000002</v>
          </cell>
          <cell r="BK337">
            <v>30.341100000000001</v>
          </cell>
          <cell r="BL337">
            <v>36.472499999999997</v>
          </cell>
          <cell r="CG337">
            <v>4.3292999999999999</v>
          </cell>
          <cell r="CH337">
            <v>3.6120999999999999</v>
          </cell>
          <cell r="CI337">
            <v>5.1890000000000001</v>
          </cell>
        </row>
        <row r="338">
          <cell r="BJ338">
            <v>30.823599999999999</v>
          </cell>
          <cell r="BK338">
            <v>28.160399999999999</v>
          </cell>
          <cell r="BL338">
            <v>33.511899999999997</v>
          </cell>
          <cell r="CG338">
            <v>4.0686</v>
          </cell>
          <cell r="CH338">
            <v>3.4771999999999998</v>
          </cell>
          <cell r="CI338">
            <v>4.7606999999999999</v>
          </cell>
        </row>
        <row r="339">
          <cell r="BJ339">
            <v>33.527200000000001</v>
          </cell>
          <cell r="BK339">
            <v>30.789899999999999</v>
          </cell>
          <cell r="BL339">
            <v>35.815899999999999</v>
          </cell>
          <cell r="CG339">
            <v>4.6589</v>
          </cell>
          <cell r="CH339">
            <v>4.0189000000000004</v>
          </cell>
          <cell r="CI339">
            <v>5.4008000000000003</v>
          </cell>
        </row>
        <row r="340">
          <cell r="BJ340">
            <v>28.840399999999999</v>
          </cell>
          <cell r="BK340">
            <v>26.122399999999999</v>
          </cell>
          <cell r="BL340">
            <v>31.5794</v>
          </cell>
          <cell r="CG340">
            <v>3.7581000000000002</v>
          </cell>
          <cell r="CH340">
            <v>3.2117</v>
          </cell>
          <cell r="CI340">
            <v>4.3975</v>
          </cell>
        </row>
        <row r="344">
          <cell r="BJ344">
            <v>9.0051000000000005</v>
          </cell>
          <cell r="BK344">
            <v>7.5026000000000002</v>
          </cell>
          <cell r="BL344">
            <v>10.474600000000001</v>
          </cell>
          <cell r="CG344">
            <v>4.3324999999999996</v>
          </cell>
          <cell r="CH344">
            <v>3.2323</v>
          </cell>
          <cell r="CI344">
            <v>5.8071999999999999</v>
          </cell>
        </row>
        <row r="352">
          <cell r="BJ352">
            <v>43.250599999999999</v>
          </cell>
          <cell r="BK352">
            <v>39.639400000000002</v>
          </cell>
          <cell r="BL352">
            <v>46.560299999999998</v>
          </cell>
          <cell r="CG352">
            <v>5.5728999999999997</v>
          </cell>
          <cell r="CH352">
            <v>4.6558000000000002</v>
          </cell>
          <cell r="CI352">
            <v>6.6706000000000003</v>
          </cell>
        </row>
        <row r="353">
          <cell r="BJ353">
            <v>39.356200000000001</v>
          </cell>
          <cell r="BK353">
            <v>35.527900000000002</v>
          </cell>
          <cell r="BL353">
            <v>43.110999999999997</v>
          </cell>
          <cell r="CG353">
            <v>4.3029999999999999</v>
          </cell>
          <cell r="CH353">
            <v>3.6190000000000002</v>
          </cell>
          <cell r="CI353">
            <v>5.1161000000000003</v>
          </cell>
        </row>
        <row r="354">
          <cell r="BJ354">
            <v>43.291699999999999</v>
          </cell>
          <cell r="BK354">
            <v>40.1447</v>
          </cell>
          <cell r="BL354">
            <v>46.3476</v>
          </cell>
          <cell r="CG354">
            <v>6.4139999999999997</v>
          </cell>
          <cell r="CH354">
            <v>5.3040000000000003</v>
          </cell>
          <cell r="CI354">
            <v>7.7561999999999998</v>
          </cell>
        </row>
        <row r="355">
          <cell r="BJ355">
            <v>32.306399999999996</v>
          </cell>
          <cell r="BK355">
            <v>28.142600000000002</v>
          </cell>
          <cell r="BL355">
            <v>36.144399999999997</v>
          </cell>
          <cell r="CG355">
            <v>4.7317999999999998</v>
          </cell>
          <cell r="CH355">
            <v>3.6701000000000001</v>
          </cell>
          <cell r="CI355">
            <v>6.1006</v>
          </cell>
        </row>
        <row r="359">
          <cell r="BJ359">
            <v>7.9138999999999999</v>
          </cell>
          <cell r="BK359">
            <v>4.4431000000000003</v>
          </cell>
          <cell r="BL359">
            <v>10.791399999999999</v>
          </cell>
          <cell r="CG359">
            <v>2.2669999999999999</v>
          </cell>
          <cell r="CH359">
            <v>1.5690999999999999</v>
          </cell>
          <cell r="CI359">
            <v>3.2751000000000001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Breast Cancer"/>
      <sheetName val="Smoking"/>
      <sheetName val="Alcohol"/>
      <sheetName val="Cancer"/>
      <sheetName val="CVD"/>
      <sheetName val="External"/>
      <sheetName val="Other"/>
      <sheetName val="Total"/>
      <sheetName val="Amenable"/>
      <sheetName val="TBC"/>
      <sheetName val="Ischae"/>
      <sheetName val="roadac"/>
      <sheetName val="Cervas"/>
      <sheetName val="Calung"/>
      <sheetName val="Abs_rel diff"/>
      <sheetName val="Austria"/>
      <sheetName val="Austria II"/>
      <sheetName val="Belgium"/>
      <sheetName val="Belgium II"/>
      <sheetName val="Belgium0405"/>
      <sheetName val="Belgium0405 II"/>
      <sheetName val="Czech Republic"/>
      <sheetName val="Czech Republic II"/>
      <sheetName val="Denmark"/>
      <sheetName val="Denmark II"/>
      <sheetName val="Estonia"/>
      <sheetName val="Estonia II"/>
      <sheetName val="Finland"/>
      <sheetName val="Finland II"/>
      <sheetName val="France ASMR by educa"/>
      <sheetName val="France ASMR highlow Conf int"/>
      <sheetName val="France ASMR"/>
      <sheetName val="Hungary"/>
      <sheetName val="Hungary II"/>
      <sheetName val="Italy, Turin"/>
      <sheetName val="Italy, Turin II"/>
      <sheetName val="Lithuania"/>
      <sheetName val="Lithuania, II"/>
      <sheetName val="Norway"/>
      <sheetName val="Norway II"/>
      <sheetName val="Poland"/>
      <sheetName val="Poland II"/>
      <sheetName val="Scotland"/>
      <sheetName val="Scotland II"/>
      <sheetName val="Slovenia"/>
      <sheetName val="Slovenia II"/>
      <sheetName val="Spain, Barcelona"/>
      <sheetName val="Spain, Barcelona II"/>
      <sheetName val="Spain, Basque Country"/>
      <sheetName val="Spain, Basque Country II"/>
      <sheetName val="Spain, Madrid"/>
      <sheetName val="Spain, Madrid II"/>
      <sheetName val="Sweden"/>
      <sheetName val="Sweden II"/>
      <sheetName val="Switzerland"/>
      <sheetName val="Switzerland II"/>
      <sheetName val="UK"/>
      <sheetName val="UK II"/>
      <sheetName val="UK2"/>
      <sheetName val="UK2 II"/>
    </sheetNames>
    <sheetDataSet>
      <sheetData sheetId="0"/>
      <sheetData sheetId="1"/>
      <sheetData sheetId="2"/>
      <sheetData sheetId="3"/>
      <sheetData sheetId="4"/>
      <sheetData sheetId="5"/>
      <sheetData sheetId="6"/>
      <sheetData sheetId="7"/>
      <sheetData sheetId="8">
        <row r="9">
          <cell r="M9">
            <v>1057.6099999999999</v>
          </cell>
        </row>
      </sheetData>
      <sheetData sheetId="9"/>
      <sheetData sheetId="10"/>
      <sheetData sheetId="11"/>
      <sheetData sheetId="12"/>
      <sheetData sheetId="13"/>
      <sheetData sheetId="14"/>
      <sheetData sheetId="15">
        <row r="8">
          <cell r="CZ8">
            <v>30.828900000000001</v>
          </cell>
          <cell r="DO8">
            <v>661.02350000000001</v>
          </cell>
        </row>
        <row r="11">
          <cell r="CZ11">
            <v>1.8236000000000001</v>
          </cell>
          <cell r="DO11">
            <v>269.2602</v>
          </cell>
        </row>
        <row r="23">
          <cell r="CZ23">
            <v>23.338200000000001</v>
          </cell>
          <cell r="DO23">
            <v>879.82370000000003</v>
          </cell>
        </row>
        <row r="28">
          <cell r="CZ28">
            <v>7.3930999999999996</v>
          </cell>
          <cell r="DO28">
            <v>383.81439999999998</v>
          </cell>
        </row>
        <row r="37">
          <cell r="CZ37">
            <v>6.0681000000000003</v>
          </cell>
          <cell r="DO37">
            <v>2129.9077000000002</v>
          </cell>
        </row>
        <row r="39">
          <cell r="CZ39">
            <v>1.5774999999999999</v>
          </cell>
          <cell r="DO39">
            <v>660.32190000000003</v>
          </cell>
        </row>
        <row r="49">
          <cell r="CZ49">
            <v>88.078699999999998</v>
          </cell>
          <cell r="DO49">
            <v>817.27760000000001</v>
          </cell>
        </row>
        <row r="52">
          <cell r="CZ52">
            <v>30.2303</v>
          </cell>
          <cell r="DO52">
            <v>549.13810000000001</v>
          </cell>
        </row>
        <row r="67">
          <cell r="CZ67">
            <v>20.776399999999999</v>
          </cell>
          <cell r="DO67">
            <v>646.60910000000001</v>
          </cell>
        </row>
        <row r="75">
          <cell r="CZ75">
            <v>4.2150999999999996</v>
          </cell>
          <cell r="DO75">
            <v>401.36540000000002</v>
          </cell>
        </row>
        <row r="107">
          <cell r="CZ107">
            <v>104.11</v>
          </cell>
          <cell r="DO107">
            <v>2035.1451999999999</v>
          </cell>
        </row>
        <row r="109">
          <cell r="CZ109">
            <v>42.359900000000003</v>
          </cell>
          <cell r="DO109">
            <v>683.01009999999997</v>
          </cell>
        </row>
        <row r="124">
          <cell r="CZ124">
            <v>112.52419999999999</v>
          </cell>
          <cell r="DO124">
            <v>879.67179999999996</v>
          </cell>
        </row>
        <row r="132">
          <cell r="CZ132">
            <v>36.865299999999998</v>
          </cell>
          <cell r="DO132">
            <v>356.95650000000001</v>
          </cell>
        </row>
        <row r="147">
          <cell r="CZ147">
            <v>47.655540000000002</v>
          </cell>
          <cell r="DO147">
            <v>717.98532999999998</v>
          </cell>
        </row>
        <row r="155">
          <cell r="CZ155">
            <v>17.953469999999999</v>
          </cell>
          <cell r="DO155">
            <v>301.27936999999997</v>
          </cell>
        </row>
        <row r="166">
          <cell r="CZ166">
            <v>299.9119</v>
          </cell>
          <cell r="DO166">
            <v>2742.2428</v>
          </cell>
        </row>
        <row r="170">
          <cell r="CZ170">
            <v>66.981999999999999</v>
          </cell>
          <cell r="DO170">
            <v>950.27710000000002</v>
          </cell>
        </row>
        <row r="185">
          <cell r="CZ185">
            <v>3.6063999999999998</v>
          </cell>
          <cell r="DO185">
            <v>500.90789999999998</v>
          </cell>
        </row>
        <row r="193">
          <cell r="CZ193">
            <v>1.0259</v>
          </cell>
          <cell r="DO193">
            <v>177.52109999999999</v>
          </cell>
        </row>
        <row r="225">
          <cell r="CZ225">
            <v>177.6395</v>
          </cell>
          <cell r="DO225">
            <v>2020.8234</v>
          </cell>
        </row>
        <row r="228">
          <cell r="CZ228">
            <v>64.177999999999997</v>
          </cell>
          <cell r="DO228">
            <v>708.02440000000001</v>
          </cell>
        </row>
        <row r="243">
          <cell r="CZ243">
            <v>37.379199999999997</v>
          </cell>
          <cell r="DO243">
            <v>830.46519999999998</v>
          </cell>
        </row>
        <row r="251">
          <cell r="CZ251">
            <v>11.6686</v>
          </cell>
          <cell r="DO251">
            <v>506.31180000000001</v>
          </cell>
        </row>
        <row r="260">
          <cell r="CZ260">
            <v>20.880299999999998</v>
          </cell>
          <cell r="DO260">
            <v>1407.1789000000001</v>
          </cell>
        </row>
        <row r="262">
          <cell r="CZ262">
            <v>2.3809999999999998</v>
          </cell>
          <cell r="DO262">
            <v>369.56079999999997</v>
          </cell>
        </row>
        <row r="273">
          <cell r="CZ273">
            <v>1.5465</v>
          </cell>
          <cell r="DO273">
            <v>590.89639999999997</v>
          </cell>
        </row>
        <row r="277">
          <cell r="CZ277">
            <v>7.3746</v>
          </cell>
          <cell r="DO277">
            <v>316.82380000000001</v>
          </cell>
        </row>
        <row r="287">
          <cell r="CZ287">
            <v>117.81100000000001</v>
          </cell>
          <cell r="DO287">
            <v>1125.3978999999999</v>
          </cell>
        </row>
        <row r="291">
          <cell r="CZ291">
            <v>32.222000000000001</v>
          </cell>
          <cell r="DO291">
            <v>394.83609999999999</v>
          </cell>
        </row>
        <row r="303">
          <cell r="CZ303">
            <v>11.587</v>
          </cell>
          <cell r="DO303">
            <v>617.54079999999999</v>
          </cell>
        </row>
        <row r="307">
          <cell r="CZ307">
            <v>3.4016999999999999</v>
          </cell>
          <cell r="DO307">
            <v>189.48759999999999</v>
          </cell>
        </row>
        <row r="316">
          <cell r="CZ316">
            <v>9.4407999999999994</v>
          </cell>
          <cell r="DO316">
            <v>500.99299999999999</v>
          </cell>
        </row>
        <row r="318">
          <cell r="CZ318">
            <v>2.0579999999999998</v>
          </cell>
          <cell r="DO318">
            <v>133.11160000000001</v>
          </cell>
        </row>
        <row r="327">
          <cell r="CZ327">
            <v>9.1548999999999996</v>
          </cell>
          <cell r="DO327">
            <v>603.82090000000005</v>
          </cell>
        </row>
        <row r="329">
          <cell r="CZ329">
            <v>1.5228999999999999</v>
          </cell>
          <cell r="DO329">
            <v>128.8057</v>
          </cell>
        </row>
        <row r="340">
          <cell r="CZ340">
            <v>28.840399999999999</v>
          </cell>
          <cell r="DO340">
            <v>526.40499999999997</v>
          </cell>
        </row>
        <row r="344">
          <cell r="CZ344">
            <v>9.0051000000000005</v>
          </cell>
          <cell r="DO344">
            <v>342.60320000000002</v>
          </cell>
        </row>
        <row r="355">
          <cell r="CZ355">
            <v>32.306399999999996</v>
          </cell>
          <cell r="DO355">
            <v>642.13879999999995</v>
          </cell>
        </row>
        <row r="359">
          <cell r="CZ359">
            <v>7.9138999999999999</v>
          </cell>
          <cell r="DO359">
            <v>227.18190000000001</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ALCPDA"/>
      <sheetName val="ALCCAR"/>
      <sheetName val="ALCCIR"/>
      <sheetName val="ALCPOI"/>
      <sheetName val="ALCOHOL"/>
      <sheetName val="ALCOHOLcomp"/>
      <sheetName val="Abs_rel diff"/>
      <sheetName val="Austria"/>
      <sheetName val="Austria II"/>
      <sheetName val="Belgium"/>
      <sheetName val="Belgium II"/>
      <sheetName val="Belgium0405"/>
      <sheetName val="Belgium0405 II"/>
      <sheetName val="Czech Republic"/>
      <sheetName val="Czech Republic II"/>
      <sheetName val="Denmark"/>
      <sheetName val="Denmark II"/>
      <sheetName val="Estonia"/>
      <sheetName val="Estonia II"/>
      <sheetName val="Finland"/>
      <sheetName val="Finland II"/>
      <sheetName val="France ASMR by educa"/>
      <sheetName val="France ASMR highlow Conf int"/>
      <sheetName val="France ASMR"/>
      <sheetName val="Hungary"/>
      <sheetName val="Hungary II"/>
      <sheetName val="Italy, Turin"/>
      <sheetName val="Italy, Turin II"/>
      <sheetName val="Lithuania"/>
      <sheetName val="Lithuania, II"/>
      <sheetName val="Norway"/>
      <sheetName val="Norway II"/>
      <sheetName val="Poland"/>
      <sheetName val="Poland II"/>
      <sheetName val="Scotland"/>
      <sheetName val="Scotland II"/>
      <sheetName val="Slovenia"/>
      <sheetName val="Slovenia II"/>
      <sheetName val="Spain, Barcelona"/>
      <sheetName val="Spain, Barcelona II"/>
      <sheetName val="Spain, Basque Country"/>
      <sheetName val="Spain, Basque Country II"/>
      <sheetName val="Spain, Madrid"/>
      <sheetName val="Spain, Madrid II"/>
      <sheetName val="Sweden"/>
      <sheetName val="Sweden II"/>
      <sheetName val="Switzerland"/>
      <sheetName val="Switzerland II"/>
      <sheetName val="UK"/>
      <sheetName val="UK II"/>
      <sheetName val="UK2"/>
      <sheetName val="UK2 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6">
          <cell r="BJ6">
            <v>17.6187</v>
          </cell>
        </row>
        <row r="121">
          <cell r="BJ121">
            <v>66.588499999999996</v>
          </cell>
        </row>
        <row r="124">
          <cell r="BJ124">
            <v>112.52419999999999</v>
          </cell>
        </row>
        <row r="127">
          <cell r="BJ127">
            <v>4.3061999999999996</v>
          </cell>
        </row>
        <row r="128">
          <cell r="BJ128">
            <v>10.3528</v>
          </cell>
        </row>
        <row r="129">
          <cell r="BJ129">
            <v>14.8466</v>
          </cell>
        </row>
        <row r="130">
          <cell r="BJ130">
            <v>20.403700000000001</v>
          </cell>
        </row>
        <row r="131">
          <cell r="BJ131">
            <v>28.960100000000001</v>
          </cell>
        </row>
        <row r="132">
          <cell r="BJ132">
            <v>36.865299999999998</v>
          </cell>
        </row>
        <row r="144">
          <cell r="BJ144">
            <v>66.363429999999994</v>
          </cell>
        </row>
        <row r="147">
          <cell r="BJ147">
            <v>47.655540000000002</v>
          </cell>
        </row>
        <row r="149">
          <cell r="BJ149">
            <v>25.427879999999998</v>
          </cell>
        </row>
        <row r="150">
          <cell r="BJ150">
            <v>32.067100000000003</v>
          </cell>
        </row>
        <row r="151">
          <cell r="BJ151">
            <v>29.245200000000001</v>
          </cell>
        </row>
        <row r="152">
          <cell r="BJ152">
            <v>10.582240000000001</v>
          </cell>
        </row>
        <row r="153">
          <cell r="BJ153">
            <v>22.092300000000002</v>
          </cell>
        </row>
        <row r="154">
          <cell r="BJ154">
            <v>19.055409999999998</v>
          </cell>
        </row>
        <row r="155">
          <cell r="BJ155">
            <v>17.953469999999999</v>
          </cell>
        </row>
        <row r="182">
          <cell r="BJ182">
            <v>5.6551999999999998</v>
          </cell>
        </row>
        <row r="185">
          <cell r="BJ185">
            <v>3.6063999999999998</v>
          </cell>
        </row>
        <row r="188">
          <cell r="BJ188">
            <v>1.3989</v>
          </cell>
        </row>
        <row r="189">
          <cell r="BJ189">
            <v>-1.2117</v>
          </cell>
        </row>
        <row r="190">
          <cell r="BJ190">
            <v>1.5469999999999999</v>
          </cell>
        </row>
        <row r="191">
          <cell r="BJ191">
            <v>3.4441000000000002</v>
          </cell>
        </row>
        <row r="192">
          <cell r="BJ192">
            <v>2.5465</v>
          </cell>
        </row>
        <row r="193">
          <cell r="BJ193">
            <v>1.0259</v>
          </cell>
        </row>
        <row r="223">
          <cell r="BM223">
            <v>26.848746050260498</v>
          </cell>
        </row>
        <row r="225">
          <cell r="BM225">
            <v>137.68219999999999</v>
          </cell>
        </row>
        <row r="226">
          <cell r="BM226">
            <v>8.972854537041675</v>
          </cell>
        </row>
        <row r="227">
          <cell r="BM227">
            <v>40.431800000000003</v>
          </cell>
        </row>
        <row r="228">
          <cell r="BM228">
            <v>53.313099999999999</v>
          </cell>
        </row>
        <row r="300">
          <cell r="BJ300">
            <v>13.3658</v>
          </cell>
        </row>
        <row r="303">
          <cell r="BJ303">
            <v>11.587</v>
          </cell>
        </row>
        <row r="304">
          <cell r="BJ304">
            <v>2.6758000000000002</v>
          </cell>
        </row>
        <row r="305">
          <cell r="BJ305">
            <v>4.4795999999999996</v>
          </cell>
        </row>
        <row r="306">
          <cell r="BJ306">
            <v>3.4028</v>
          </cell>
        </row>
        <row r="307">
          <cell r="BJ307">
            <v>3.4016999999999999</v>
          </cell>
        </row>
        <row r="337">
          <cell r="BJ337">
            <v>33.415300000000002</v>
          </cell>
        </row>
        <row r="340">
          <cell r="BJ340">
            <v>28.840399999999999</v>
          </cell>
        </row>
        <row r="356">
          <cell r="BJ356">
            <v>7.2610000000000001</v>
          </cell>
        </row>
        <row r="357">
          <cell r="BJ357">
            <v>4.7503000000000002</v>
          </cell>
        </row>
        <row r="358">
          <cell r="BJ358">
            <v>4.8918999999999997</v>
          </cell>
        </row>
        <row r="359">
          <cell r="BJ359">
            <v>7.9138999999999999</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umber of alcohol deaths (edu)"/>
      <sheetName val="Number of alcohol deaths (occu)"/>
      <sheetName val="Availability of causes of death"/>
      <sheetName val="Figure 1"/>
      <sheetName val="Table 1"/>
      <sheetName val="Table 2a"/>
      <sheetName val="Table 2b"/>
      <sheetName val="Figure 2"/>
      <sheetName val="Figure 3"/>
      <sheetName val="Table A1"/>
      <sheetName val="Table A2"/>
      <sheetName val="Table A3"/>
      <sheetName val="Table A4"/>
      <sheetName val="Table A5"/>
      <sheetName val="Figure A2"/>
      <sheetName val="Figure A3"/>
      <sheetName val="Sheet1"/>
    </sheetNames>
    <sheetDataSet>
      <sheetData sheetId="0"/>
      <sheetData sheetId="1"/>
      <sheetData sheetId="2"/>
      <sheetData sheetId="3"/>
      <sheetData sheetId="4"/>
      <sheetData sheetId="5"/>
      <sheetData sheetId="6"/>
      <sheetData sheetId="7"/>
      <sheetData sheetId="8">
        <row r="5">
          <cell r="D5">
            <v>155</v>
          </cell>
          <cell r="E5">
            <v>0.68984434249157134</v>
          </cell>
        </row>
        <row r="6">
          <cell r="D6">
            <v>120</v>
          </cell>
          <cell r="E6">
            <v>-0.13691033748013642</v>
          </cell>
        </row>
        <row r="7">
          <cell r="D7">
            <v>116</v>
          </cell>
          <cell r="E7">
            <v>-0.28190058892374903</v>
          </cell>
        </row>
        <row r="8">
          <cell r="D8">
            <v>130</v>
          </cell>
          <cell r="E8">
            <v>-0.13308593574645741</v>
          </cell>
        </row>
        <row r="9">
          <cell r="D9">
            <v>98</v>
          </cell>
          <cell r="E9">
            <v>-0.36228603762908473</v>
          </cell>
        </row>
        <row r="10">
          <cell r="D10">
            <v>265</v>
          </cell>
          <cell r="E10">
            <v>4.1280681690780172</v>
          </cell>
        </row>
        <row r="33">
          <cell r="D33">
            <v>155</v>
          </cell>
          <cell r="E33">
            <v>148.30803012137454</v>
          </cell>
        </row>
        <row r="34">
          <cell r="D34">
            <v>120</v>
          </cell>
          <cell r="E34">
            <v>8.9918743974659101</v>
          </cell>
        </row>
        <row r="35">
          <cell r="D35">
            <v>116</v>
          </cell>
          <cell r="E35">
            <v>69.656613344622684</v>
          </cell>
        </row>
        <row r="36">
          <cell r="D36">
            <v>130</v>
          </cell>
          <cell r="E36">
            <v>27.128335451080041</v>
          </cell>
        </row>
        <row r="37">
          <cell r="D37">
            <v>98</v>
          </cell>
          <cell r="E37">
            <v>-33.684550743374267</v>
          </cell>
        </row>
        <row r="38">
          <cell r="D38">
            <v>265</v>
          </cell>
          <cell r="E38">
            <v>494.15986049827541</v>
          </cell>
        </row>
      </sheetData>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row r="6">
          <cell r="S6">
            <v>6495868.2199999997</v>
          </cell>
        </row>
        <row r="8">
          <cell r="S8">
            <v>6557045.0999999996</v>
          </cell>
        </row>
        <row r="12">
          <cell r="S12">
            <v>2469730.2000000002</v>
          </cell>
        </row>
        <row r="18">
          <cell r="S18">
            <v>9079495.6999999993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Breast Cancer"/>
      <sheetName val="Smoking"/>
      <sheetName val="Alcohol"/>
      <sheetName val="Cancer"/>
      <sheetName val="CVD"/>
      <sheetName val="External"/>
      <sheetName val="Other"/>
      <sheetName val="Total"/>
      <sheetName val="Amenable"/>
      <sheetName val="TBC"/>
      <sheetName val="Ischae"/>
      <sheetName val="roadac"/>
      <sheetName val="Cervas"/>
      <sheetName val="Calung"/>
      <sheetName val="Abs_rel diff"/>
      <sheetName val="Austria"/>
      <sheetName val="Austria II"/>
      <sheetName val="Belgium"/>
      <sheetName val="Belgium II"/>
      <sheetName val="Belgium0405"/>
      <sheetName val="Belgium0405 II"/>
      <sheetName val="Czech Republic"/>
      <sheetName val="Czech Republic II"/>
      <sheetName val="Denmark"/>
      <sheetName val="Denmark II"/>
      <sheetName val="Estonia"/>
      <sheetName val="Estonia II"/>
      <sheetName val="Finland"/>
      <sheetName val="Finland II"/>
      <sheetName val="France ASMR by educa"/>
      <sheetName val="France ASMR highlow Conf int"/>
      <sheetName val="France ASMR"/>
      <sheetName val="Hungary"/>
      <sheetName val="Hungary II"/>
      <sheetName val="Italy, Turin"/>
      <sheetName val="Italy, Turin II"/>
      <sheetName val="Lithuania"/>
      <sheetName val="Lithuania, II"/>
      <sheetName val="Norway"/>
      <sheetName val="Norway II"/>
      <sheetName val="Poland"/>
      <sheetName val="Poland II"/>
      <sheetName val="Scotland"/>
      <sheetName val="Scotland II"/>
      <sheetName val="Slovenia"/>
      <sheetName val="Slovenia II"/>
      <sheetName val="Spain, Barcelona"/>
      <sheetName val="Spain, Barcelona II"/>
      <sheetName val="Spain, Basque Country"/>
      <sheetName val="Spain, Basque Country II"/>
      <sheetName val="Spain, Madrid"/>
      <sheetName val="Spain, Madrid II"/>
      <sheetName val="Sweden"/>
      <sheetName val="Sweden II"/>
      <sheetName val="Switzerland"/>
      <sheetName val="Switzerland II"/>
      <sheetName val="UK"/>
      <sheetName val="UK II"/>
      <sheetName val="UK2"/>
      <sheetName val="UK2 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row r="1842">
          <cell r="C1842">
            <v>510063</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east Cancer"/>
      <sheetName val="Smoking"/>
      <sheetName val="Alcohol"/>
      <sheetName val="Cancer"/>
      <sheetName val="CVD"/>
      <sheetName val="External"/>
      <sheetName val="Other"/>
      <sheetName val="Total"/>
      <sheetName val="Amenable"/>
      <sheetName val="TBC"/>
      <sheetName val="Ischae"/>
      <sheetName val="Roadac"/>
      <sheetName val="Cervas"/>
      <sheetName val="Calung"/>
      <sheetName val="Abs_rel diff"/>
      <sheetName val="Austria"/>
      <sheetName val="Denmark"/>
      <sheetName val="Estonia"/>
      <sheetName val="Finland"/>
      <sheetName val="France occgroups"/>
      <sheetName val="Italy, Turin"/>
      <sheetName val="Lithuania"/>
      <sheetName val="Spain, Basque Country"/>
      <sheetName val="Spain, Madrid"/>
      <sheetName val="Sweden"/>
      <sheetName val="Switzerland"/>
      <sheetName val="UK"/>
      <sheetName val="Sheet1"/>
      <sheetName val="Sheet2"/>
      <sheetName val="Sheet3"/>
      <sheetName val="Sheet4"/>
      <sheetName val="Sheet6"/>
    </sheetNames>
    <sheetDataSet>
      <sheetData sheetId="0" refreshError="1"/>
      <sheetData sheetId="1" refreshError="1"/>
      <sheetData sheetId="2">
        <row r="7">
          <cell r="D7">
            <v>4.32</v>
          </cell>
          <cell r="E7">
            <v>2.57</v>
          </cell>
          <cell r="F7">
            <v>6.51</v>
          </cell>
          <cell r="G7">
            <v>15.4</v>
          </cell>
          <cell r="H7">
            <v>8.8000000000000007</v>
          </cell>
          <cell r="I7">
            <v>23.29</v>
          </cell>
        </row>
        <row r="8">
          <cell r="D8">
            <v>8.2899999999999991</v>
          </cell>
          <cell r="E8">
            <v>4.78</v>
          </cell>
          <cell r="F8">
            <v>12.52</v>
          </cell>
          <cell r="G8">
            <v>22.96</v>
          </cell>
          <cell r="H8">
            <v>15.63</v>
          </cell>
          <cell r="I8">
            <v>31.55</v>
          </cell>
        </row>
        <row r="9">
          <cell r="D9">
            <v>6.55</v>
          </cell>
          <cell r="E9">
            <v>4.7</v>
          </cell>
          <cell r="F9">
            <v>8.4600000000000009</v>
          </cell>
          <cell r="G9">
            <v>20.57</v>
          </cell>
          <cell r="H9">
            <v>15.29</v>
          </cell>
          <cell r="I9">
            <v>27.3</v>
          </cell>
        </row>
        <row r="20">
          <cell r="D20">
            <v>22.66</v>
          </cell>
          <cell r="E20">
            <v>20.21</v>
          </cell>
          <cell r="F20">
            <v>25.46</v>
          </cell>
          <cell r="G20">
            <v>36.75</v>
          </cell>
          <cell r="H20">
            <v>33.950000000000003</v>
          </cell>
          <cell r="I20">
            <v>39.44</v>
          </cell>
        </row>
        <row r="21">
          <cell r="D21">
            <v>19.36</v>
          </cell>
          <cell r="E21">
            <v>16.88</v>
          </cell>
          <cell r="F21">
            <v>21.81</v>
          </cell>
          <cell r="G21">
            <v>38.19</v>
          </cell>
          <cell r="H21">
            <v>35.31</v>
          </cell>
          <cell r="I21">
            <v>41.15</v>
          </cell>
        </row>
        <row r="22">
          <cell r="D22">
            <v>18.28</v>
          </cell>
          <cell r="E22">
            <v>15.75</v>
          </cell>
          <cell r="F22">
            <v>20.59</v>
          </cell>
          <cell r="G22">
            <v>37.32</v>
          </cell>
          <cell r="H22">
            <v>34.770000000000003</v>
          </cell>
          <cell r="I22">
            <v>39.72</v>
          </cell>
        </row>
        <row r="35">
          <cell r="D35">
            <v>3.88</v>
          </cell>
          <cell r="E35">
            <v>1.1299999999999999</v>
          </cell>
          <cell r="F35">
            <v>6.78</v>
          </cell>
          <cell r="G35">
            <v>5.46</v>
          </cell>
          <cell r="H35">
            <v>2.75</v>
          </cell>
          <cell r="I35">
            <v>8.49</v>
          </cell>
        </row>
        <row r="36">
          <cell r="D36">
            <v>6.07</v>
          </cell>
          <cell r="E36">
            <v>2.62</v>
          </cell>
          <cell r="F36">
            <v>9.68</v>
          </cell>
          <cell r="G36">
            <v>6.35</v>
          </cell>
          <cell r="H36">
            <v>3.39</v>
          </cell>
          <cell r="I36">
            <v>9.7899999999999991</v>
          </cell>
        </row>
        <row r="37">
          <cell r="D37">
            <v>8.61</v>
          </cell>
          <cell r="E37">
            <v>5.0599999999999996</v>
          </cell>
          <cell r="F37">
            <v>13.01</v>
          </cell>
          <cell r="G37">
            <v>8.7200000000000006</v>
          </cell>
          <cell r="H37">
            <v>5.26</v>
          </cell>
          <cell r="I37">
            <v>12.44</v>
          </cell>
        </row>
        <row r="38">
          <cell r="D38">
            <v>11.77</v>
          </cell>
          <cell r="E38">
            <v>7.51</v>
          </cell>
          <cell r="F38">
            <v>16.2</v>
          </cell>
          <cell r="G38">
            <v>20.43</v>
          </cell>
          <cell r="H38">
            <v>14.8</v>
          </cell>
          <cell r="I38">
            <v>26.59</v>
          </cell>
        </row>
        <row r="39">
          <cell r="D39">
            <v>12.87</v>
          </cell>
          <cell r="E39">
            <v>8.43</v>
          </cell>
          <cell r="F39">
            <v>17.87</v>
          </cell>
          <cell r="G39">
            <v>25.14</v>
          </cell>
          <cell r="H39">
            <v>18.25</v>
          </cell>
          <cell r="I39">
            <v>32.590000000000003</v>
          </cell>
        </row>
        <row r="40">
          <cell r="D40">
            <v>11.61</v>
          </cell>
          <cell r="E40">
            <v>6.71</v>
          </cell>
          <cell r="F40">
            <v>17.12</v>
          </cell>
          <cell r="G40">
            <v>27.94</v>
          </cell>
          <cell r="H40">
            <v>19.559999999999999</v>
          </cell>
          <cell r="I40">
            <v>37.200000000000003</v>
          </cell>
        </row>
        <row r="67">
          <cell r="D67">
            <v>34.130000000000003</v>
          </cell>
          <cell r="E67">
            <v>30.66</v>
          </cell>
          <cell r="F67">
            <v>37.74</v>
          </cell>
          <cell r="G67">
            <v>66.849999999999994</v>
          </cell>
          <cell r="H67">
            <v>63.84</v>
          </cell>
          <cell r="I67">
            <v>70.489999999999995</v>
          </cell>
        </row>
        <row r="68">
          <cell r="D68">
            <v>45.62</v>
          </cell>
          <cell r="E68">
            <v>41.75</v>
          </cell>
          <cell r="F68">
            <v>49.57</v>
          </cell>
          <cell r="G68">
            <v>87.49</v>
          </cell>
          <cell r="H68">
            <v>83.1</v>
          </cell>
          <cell r="I68">
            <v>91.62</v>
          </cell>
        </row>
        <row r="69">
          <cell r="D69">
            <v>43.45</v>
          </cell>
          <cell r="E69">
            <v>40.200000000000003</v>
          </cell>
          <cell r="F69">
            <v>46.72</v>
          </cell>
          <cell r="G69">
            <v>93.5</v>
          </cell>
          <cell r="H69">
            <v>89.54</v>
          </cell>
          <cell r="I69">
            <v>97.74</v>
          </cell>
        </row>
        <row r="70">
          <cell r="D70">
            <v>47</v>
          </cell>
          <cell r="E70">
            <v>43.95</v>
          </cell>
          <cell r="F70">
            <v>50.63</v>
          </cell>
          <cell r="G70">
            <v>117.39</v>
          </cell>
          <cell r="H70">
            <v>112.67</v>
          </cell>
          <cell r="I70">
            <v>121.87</v>
          </cell>
        </row>
        <row r="71">
          <cell r="D71">
            <v>51.85</v>
          </cell>
          <cell r="E71">
            <v>48.74</v>
          </cell>
          <cell r="F71">
            <v>55.18</v>
          </cell>
          <cell r="G71">
            <v>119.43</v>
          </cell>
          <cell r="H71">
            <v>115.12</v>
          </cell>
          <cell r="I71">
            <v>123.5</v>
          </cell>
        </row>
        <row r="72">
          <cell r="D72">
            <v>56.92</v>
          </cell>
          <cell r="E72">
            <v>53.63</v>
          </cell>
          <cell r="F72">
            <v>60.14</v>
          </cell>
          <cell r="G72">
            <v>144.77000000000001</v>
          </cell>
          <cell r="H72">
            <v>140.31</v>
          </cell>
          <cell r="I72">
            <v>149.65</v>
          </cell>
        </row>
        <row r="89">
          <cell r="D89">
            <v>27.03</v>
          </cell>
          <cell r="E89">
            <v>13.06</v>
          </cell>
          <cell r="F89">
            <v>42.53</v>
          </cell>
          <cell r="G89">
            <v>69.89</v>
          </cell>
          <cell r="H89">
            <v>47.94</v>
          </cell>
          <cell r="I89">
            <v>94.38</v>
          </cell>
        </row>
        <row r="90">
          <cell r="D90">
            <v>34.659999999999997</v>
          </cell>
          <cell r="E90">
            <v>25.6</v>
          </cell>
          <cell r="F90">
            <v>44.32</v>
          </cell>
          <cell r="G90">
            <v>82.41</v>
          </cell>
          <cell r="H90">
            <v>67.599999999999994</v>
          </cell>
          <cell r="I90">
            <v>98.02</v>
          </cell>
        </row>
        <row r="91">
          <cell r="D91">
            <v>19.260000000000002</v>
          </cell>
          <cell r="E91">
            <v>11.25</v>
          </cell>
          <cell r="F91">
            <v>28.88</v>
          </cell>
          <cell r="G91">
            <v>86.29</v>
          </cell>
          <cell r="H91">
            <v>66.37</v>
          </cell>
          <cell r="I91">
            <v>106.97</v>
          </cell>
        </row>
        <row r="92">
          <cell r="D92">
            <v>16.350000000000001</v>
          </cell>
          <cell r="E92">
            <v>11.14</v>
          </cell>
          <cell r="F92">
            <v>22.6</v>
          </cell>
          <cell r="G92">
            <v>63.26</v>
          </cell>
          <cell r="H92">
            <v>49.77</v>
          </cell>
          <cell r="I92">
            <v>77.23</v>
          </cell>
        </row>
        <row r="93">
          <cell r="D93">
            <v>16.73</v>
          </cell>
          <cell r="E93">
            <v>10.58</v>
          </cell>
          <cell r="F93">
            <v>23.95</v>
          </cell>
          <cell r="G93">
            <v>60.66</v>
          </cell>
          <cell r="H93">
            <v>46.01</v>
          </cell>
          <cell r="I93">
            <v>75.55</v>
          </cell>
        </row>
        <row r="94">
          <cell r="D94">
            <v>20.61</v>
          </cell>
          <cell r="E94">
            <v>14.78</v>
          </cell>
          <cell r="F94">
            <v>27.04</v>
          </cell>
          <cell r="G94">
            <v>57.08</v>
          </cell>
          <cell r="H94">
            <v>45.04</v>
          </cell>
          <cell r="I94">
            <v>71.14</v>
          </cell>
        </row>
        <row r="95">
          <cell r="D95">
            <v>25.23</v>
          </cell>
          <cell r="E95">
            <v>18.71</v>
          </cell>
          <cell r="F95">
            <v>32.64</v>
          </cell>
          <cell r="G95">
            <v>57.83</v>
          </cell>
          <cell r="H95">
            <v>44.74</v>
          </cell>
          <cell r="I95">
            <v>72.58</v>
          </cell>
        </row>
        <row r="113">
          <cell r="D113">
            <v>1.68</v>
          </cell>
          <cell r="E113">
            <v>0.28999999999999998</v>
          </cell>
          <cell r="F113">
            <v>3.67</v>
          </cell>
          <cell r="G113">
            <v>5.75</v>
          </cell>
          <cell r="H113">
            <v>3.5</v>
          </cell>
          <cell r="I113">
            <v>8.5</v>
          </cell>
        </row>
        <row r="114">
          <cell r="D114">
            <v>4.0599999999999996</v>
          </cell>
          <cell r="E114">
            <v>1.79</v>
          </cell>
          <cell r="F114">
            <v>6.7</v>
          </cell>
          <cell r="G114">
            <v>6.63</v>
          </cell>
          <cell r="H114">
            <v>4.04</v>
          </cell>
          <cell r="I114">
            <v>9.39</v>
          </cell>
        </row>
        <row r="115">
          <cell r="D115">
            <v>1.82</v>
          </cell>
          <cell r="E115">
            <v>0.57999999999999996</v>
          </cell>
          <cell r="F115">
            <v>3.34</v>
          </cell>
          <cell r="G115">
            <v>5.34</v>
          </cell>
          <cell r="H115">
            <v>3.1</v>
          </cell>
          <cell r="I115">
            <v>7.89</v>
          </cell>
        </row>
        <row r="116">
          <cell r="D116">
            <v>2.34</v>
          </cell>
          <cell r="E116">
            <v>0.69</v>
          </cell>
          <cell r="F116">
            <v>4.32</v>
          </cell>
          <cell r="G116">
            <v>7.03</v>
          </cell>
          <cell r="H116">
            <v>3.94</v>
          </cell>
          <cell r="I116">
            <v>10.41</v>
          </cell>
        </row>
        <row r="117">
          <cell r="D117">
            <v>3.31</v>
          </cell>
          <cell r="E117">
            <v>1.5</v>
          </cell>
          <cell r="F117">
            <v>5.36</v>
          </cell>
          <cell r="G117">
            <v>6.28</v>
          </cell>
          <cell r="H117">
            <v>3.67</v>
          </cell>
          <cell r="I117">
            <v>9.23</v>
          </cell>
        </row>
        <row r="118">
          <cell r="D118">
            <v>1.44</v>
          </cell>
          <cell r="E118">
            <v>0.31</v>
          </cell>
          <cell r="F118">
            <v>3</v>
          </cell>
          <cell r="G118">
            <v>4.62</v>
          </cell>
          <cell r="H118">
            <v>1.72</v>
          </cell>
          <cell r="I118">
            <v>8.1</v>
          </cell>
        </row>
        <row r="134">
          <cell r="D134">
            <v>17.27</v>
          </cell>
          <cell r="E134">
            <v>13.67</v>
          </cell>
          <cell r="F134">
            <v>21.38</v>
          </cell>
          <cell r="G134">
            <v>33.46</v>
          </cell>
          <cell r="H134">
            <v>29.82</v>
          </cell>
          <cell r="I134">
            <v>37.5</v>
          </cell>
        </row>
        <row r="135">
          <cell r="D135">
            <v>27.5</v>
          </cell>
          <cell r="E135">
            <v>22.6</v>
          </cell>
          <cell r="F135">
            <v>32.07</v>
          </cell>
          <cell r="G135">
            <v>61.25</v>
          </cell>
          <cell r="H135">
            <v>55.13</v>
          </cell>
          <cell r="I135">
            <v>66.66</v>
          </cell>
        </row>
        <row r="154">
          <cell r="D154">
            <v>2.98</v>
          </cell>
          <cell r="E154">
            <v>1.83</v>
          </cell>
          <cell r="F154">
            <v>4.2300000000000004</v>
          </cell>
          <cell r="G154">
            <v>7.51</v>
          </cell>
          <cell r="H154">
            <v>5.29</v>
          </cell>
          <cell r="I154">
            <v>9.8800000000000008</v>
          </cell>
        </row>
        <row r="155">
          <cell r="D155">
            <v>2.67</v>
          </cell>
          <cell r="E155">
            <v>1.63</v>
          </cell>
          <cell r="F155">
            <v>3.86</v>
          </cell>
          <cell r="G155">
            <v>2.5299999999999998</v>
          </cell>
          <cell r="H155">
            <v>1.17</v>
          </cell>
          <cell r="I155">
            <v>4.12</v>
          </cell>
        </row>
        <row r="165">
          <cell r="D165">
            <v>7.91</v>
          </cell>
          <cell r="E165">
            <v>6.73</v>
          </cell>
          <cell r="F165">
            <v>9.17</v>
          </cell>
          <cell r="G165">
            <v>21.51</v>
          </cell>
          <cell r="H165">
            <v>19.52</v>
          </cell>
          <cell r="I165">
            <v>23.6</v>
          </cell>
        </row>
        <row r="166">
          <cell r="D166">
            <v>8.9</v>
          </cell>
          <cell r="E166">
            <v>7.96</v>
          </cell>
          <cell r="F166">
            <v>9.85</v>
          </cell>
          <cell r="G166">
            <v>26.58</v>
          </cell>
          <cell r="H166">
            <v>24.78</v>
          </cell>
          <cell r="I166">
            <v>28.32</v>
          </cell>
        </row>
        <row r="176">
          <cell r="D176">
            <v>13.11</v>
          </cell>
          <cell r="E176">
            <v>11.75</v>
          </cell>
          <cell r="F176">
            <v>14.49</v>
          </cell>
          <cell r="G176">
            <v>34.01</v>
          </cell>
          <cell r="H176">
            <v>30.13</v>
          </cell>
          <cell r="I176">
            <v>37.83</v>
          </cell>
        </row>
        <row r="177">
          <cell r="D177">
            <v>18.079999999999998</v>
          </cell>
          <cell r="E177">
            <v>16.55</v>
          </cell>
          <cell r="F177">
            <v>19.62</v>
          </cell>
          <cell r="G177">
            <v>45.2</v>
          </cell>
          <cell r="H177">
            <v>40.57</v>
          </cell>
          <cell r="I177">
            <v>49.91</v>
          </cell>
        </row>
        <row r="178">
          <cell r="D178">
            <v>6.76</v>
          </cell>
          <cell r="E178">
            <v>5.82</v>
          </cell>
          <cell r="F178">
            <v>7.72</v>
          </cell>
          <cell r="G178">
            <v>20.59</v>
          </cell>
          <cell r="H178">
            <v>16.91</v>
          </cell>
          <cell r="I178">
            <v>24.13</v>
          </cell>
        </row>
        <row r="179">
          <cell r="D179">
            <v>7.91</v>
          </cell>
          <cell r="E179">
            <v>6.62</v>
          </cell>
          <cell r="F179">
            <v>9.25</v>
          </cell>
          <cell r="G179">
            <v>21.59</v>
          </cell>
          <cell r="H179">
            <v>17.29</v>
          </cell>
          <cell r="I179">
            <v>26.15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6">
          <cell r="J6">
            <v>11.08</v>
          </cell>
          <cell r="K6">
            <v>4.13</v>
          </cell>
          <cell r="L6">
            <v>18.829999999999998</v>
          </cell>
          <cell r="BE6">
            <v>3.5638999999999998</v>
          </cell>
          <cell r="BF6">
            <v>1.7082999999999999</v>
          </cell>
          <cell r="BG6">
            <v>6.8396999999999997</v>
          </cell>
        </row>
        <row r="7">
          <cell r="J7">
            <v>14.67</v>
          </cell>
          <cell r="K7">
            <v>6</v>
          </cell>
          <cell r="L7">
            <v>23.61</v>
          </cell>
          <cell r="BE7">
            <v>2.7694000000000001</v>
          </cell>
          <cell r="BF7">
            <v>1.6099000000000001</v>
          </cell>
          <cell r="BG7">
            <v>5.0675999999999997</v>
          </cell>
        </row>
        <row r="8">
          <cell r="J8">
            <v>14.01</v>
          </cell>
          <cell r="K8">
            <v>8.14</v>
          </cell>
          <cell r="L8">
            <v>20.9</v>
          </cell>
          <cell r="Y8">
            <v>125.53</v>
          </cell>
          <cell r="BE8">
            <v>3.1379999999999999</v>
          </cell>
          <cell r="BF8">
            <v>2.0994999999999999</v>
          </cell>
          <cell r="BG8">
            <v>5.0739000000000001</v>
          </cell>
        </row>
        <row r="19">
          <cell r="J19">
            <v>14.08</v>
          </cell>
          <cell r="K19">
            <v>10.41</v>
          </cell>
          <cell r="L19">
            <v>17.73</v>
          </cell>
          <cell r="BE19">
            <v>1.6214</v>
          </cell>
          <cell r="BF19">
            <v>1.4180999999999999</v>
          </cell>
          <cell r="BG19">
            <v>1.857</v>
          </cell>
        </row>
        <row r="20">
          <cell r="J20">
            <v>18.829999999999998</v>
          </cell>
          <cell r="K20">
            <v>14.86</v>
          </cell>
          <cell r="L20">
            <v>22.66</v>
          </cell>
          <cell r="BE20">
            <v>1.9725999999999999</v>
          </cell>
          <cell r="BF20">
            <v>1.6998</v>
          </cell>
          <cell r="BG20">
            <v>2.2940999999999998</v>
          </cell>
        </row>
        <row r="21">
          <cell r="J21">
            <v>19.04</v>
          </cell>
          <cell r="K21">
            <v>15.55</v>
          </cell>
          <cell r="L21">
            <v>22.48</v>
          </cell>
          <cell r="Y21">
            <v>155.72999999999999</v>
          </cell>
          <cell r="BE21">
            <v>2.0415000000000001</v>
          </cell>
          <cell r="BF21">
            <v>1.7766</v>
          </cell>
          <cell r="BG21">
            <v>2.4068999999999998</v>
          </cell>
        </row>
        <row r="34">
          <cell r="J34">
            <v>1.58</v>
          </cell>
          <cell r="K34">
            <v>-2.46</v>
          </cell>
          <cell r="L34">
            <v>5.7</v>
          </cell>
          <cell r="BE34">
            <v>1.4069</v>
          </cell>
          <cell r="BF34">
            <v>0.59330000000000005</v>
          </cell>
          <cell r="BG34">
            <v>4.7595000000000001</v>
          </cell>
        </row>
        <row r="35">
          <cell r="J35">
            <v>0.28000000000000003</v>
          </cell>
          <cell r="K35">
            <v>-4.3499999999999996</v>
          </cell>
          <cell r="L35">
            <v>5.27</v>
          </cell>
          <cell r="BE35">
            <v>1.0461</v>
          </cell>
          <cell r="BF35">
            <v>0.48449999999999999</v>
          </cell>
          <cell r="BG35">
            <v>2.6173000000000002</v>
          </cell>
        </row>
        <row r="36">
          <cell r="J36">
            <v>0.11</v>
          </cell>
          <cell r="K36">
            <v>-5.45</v>
          </cell>
          <cell r="L36">
            <v>5.36</v>
          </cell>
          <cell r="BE36">
            <v>1.0129999999999999</v>
          </cell>
          <cell r="BF36">
            <v>0.5323</v>
          </cell>
          <cell r="BG36">
            <v>1.9576</v>
          </cell>
        </row>
        <row r="37">
          <cell r="J37">
            <v>8.67</v>
          </cell>
          <cell r="K37">
            <v>1.62</v>
          </cell>
          <cell r="L37">
            <v>16.21</v>
          </cell>
          <cell r="BE37">
            <v>1.7363</v>
          </cell>
          <cell r="BF37">
            <v>1.1083000000000001</v>
          </cell>
          <cell r="BG37">
            <v>2.9702999999999999</v>
          </cell>
        </row>
        <row r="38">
          <cell r="J38">
            <v>12.27</v>
          </cell>
          <cell r="K38">
            <v>4.08</v>
          </cell>
          <cell r="L38">
            <v>20.9</v>
          </cell>
          <cell r="BE38">
            <v>1.9530000000000001</v>
          </cell>
          <cell r="BF38">
            <v>1.2769999999999999</v>
          </cell>
          <cell r="BG38">
            <v>3.2181000000000002</v>
          </cell>
        </row>
        <row r="39">
          <cell r="J39">
            <v>16.329999999999998</v>
          </cell>
          <cell r="K39">
            <v>6.57</v>
          </cell>
          <cell r="L39">
            <v>26.94</v>
          </cell>
          <cell r="Y39">
            <v>185.51</v>
          </cell>
          <cell r="BE39">
            <v>2.4064000000000001</v>
          </cell>
          <cell r="BF39">
            <v>1.4520999999999999</v>
          </cell>
          <cell r="BG39">
            <v>4.5244999999999997</v>
          </cell>
        </row>
        <row r="55">
          <cell r="J55">
            <v>14.07</v>
          </cell>
          <cell r="K55">
            <v>7.03</v>
          </cell>
          <cell r="L55">
            <v>21.56</v>
          </cell>
          <cell r="Y55">
            <v>227.3</v>
          </cell>
          <cell r="BE55">
            <v>1.758</v>
          </cell>
          <cell r="BF55">
            <v>1.3119000000000001</v>
          </cell>
          <cell r="BG55">
            <v>2.5670999999999999</v>
          </cell>
        </row>
        <row r="66">
          <cell r="J66">
            <v>32.72</v>
          </cell>
          <cell r="K66">
            <v>28.01</v>
          </cell>
          <cell r="L66">
            <v>37.619999999999997</v>
          </cell>
          <cell r="BE66">
            <v>1.9587000000000001</v>
          </cell>
          <cell r="BF66">
            <v>1.7582</v>
          </cell>
          <cell r="BG66">
            <v>2.2073999999999998</v>
          </cell>
        </row>
        <row r="67">
          <cell r="J67">
            <v>41.87</v>
          </cell>
          <cell r="K67">
            <v>36.19</v>
          </cell>
          <cell r="L67">
            <v>47.55</v>
          </cell>
          <cell r="BE67">
            <v>1.9177</v>
          </cell>
          <cell r="BF67">
            <v>1.746</v>
          </cell>
          <cell r="BG67">
            <v>2.1078999999999999</v>
          </cell>
        </row>
        <row r="68">
          <cell r="J68">
            <v>50.04</v>
          </cell>
          <cell r="K68">
            <v>45.11</v>
          </cell>
          <cell r="L68">
            <v>55.09</v>
          </cell>
          <cell r="BE68">
            <v>2.1516999999999999</v>
          </cell>
          <cell r="BF68">
            <v>1.9821</v>
          </cell>
          <cell r="BG68">
            <v>2.35</v>
          </cell>
        </row>
        <row r="69">
          <cell r="J69">
            <v>70.39</v>
          </cell>
          <cell r="K69">
            <v>64.14</v>
          </cell>
          <cell r="L69">
            <v>76.12</v>
          </cell>
          <cell r="BE69">
            <v>2.4977</v>
          </cell>
          <cell r="BF69">
            <v>2.2961999999999998</v>
          </cell>
          <cell r="BG69">
            <v>2.7079</v>
          </cell>
        </row>
        <row r="70">
          <cell r="J70">
            <v>67.569999999999993</v>
          </cell>
          <cell r="K70">
            <v>62.2</v>
          </cell>
          <cell r="L70">
            <v>72.760000000000005</v>
          </cell>
          <cell r="BE70">
            <v>2.3031000000000001</v>
          </cell>
          <cell r="BF70">
            <v>2.1494</v>
          </cell>
          <cell r="BG70">
            <v>2.4691000000000001</v>
          </cell>
        </row>
        <row r="71">
          <cell r="J71">
            <v>87.85</v>
          </cell>
          <cell r="K71">
            <v>82.38</v>
          </cell>
          <cell r="L71">
            <v>94.05</v>
          </cell>
          <cell r="Y71">
            <v>370.18</v>
          </cell>
          <cell r="BE71">
            <v>2.5434999999999999</v>
          </cell>
          <cell r="BF71">
            <v>2.3862000000000001</v>
          </cell>
          <cell r="BG71">
            <v>2.7269000000000001</v>
          </cell>
        </row>
        <row r="88">
          <cell r="J88">
            <v>42.86</v>
          </cell>
          <cell r="K88">
            <v>14.64</v>
          </cell>
          <cell r="L88">
            <v>71.72</v>
          </cell>
          <cell r="BE88">
            <v>2.5856455789863113</v>
          </cell>
          <cell r="BF88">
            <v>1.4039028499227852</v>
          </cell>
          <cell r="BG88">
            <v>5.6625141562853907</v>
          </cell>
        </row>
        <row r="89">
          <cell r="J89">
            <v>47.75</v>
          </cell>
          <cell r="K89">
            <v>30.04</v>
          </cell>
          <cell r="L89">
            <v>66.91</v>
          </cell>
          <cell r="BE89">
            <v>2.3776687824581653</v>
          </cell>
          <cell r="BF89">
            <v>1.7301038062283738</v>
          </cell>
          <cell r="BG89">
            <v>3.4638032559750607</v>
          </cell>
        </row>
        <row r="90">
          <cell r="J90">
            <v>67.03</v>
          </cell>
          <cell r="K90">
            <v>44.5</v>
          </cell>
          <cell r="L90">
            <v>89.62</v>
          </cell>
          <cell r="BE90">
            <v>4.4802699896157838</v>
          </cell>
          <cell r="BF90">
            <v>2.7901785714285716</v>
          </cell>
          <cell r="BG90">
            <v>8.257638315441783</v>
          </cell>
        </row>
        <row r="91">
          <cell r="J91">
            <v>46.91</v>
          </cell>
          <cell r="K91">
            <v>31.37</v>
          </cell>
          <cell r="L91">
            <v>61.68</v>
          </cell>
          <cell r="BE91">
            <v>3.8691131498470943</v>
          </cell>
          <cell r="BF91">
            <v>2.5595085743537243</v>
          </cell>
          <cell r="BG91">
            <v>5.7670126874279122</v>
          </cell>
        </row>
        <row r="92">
          <cell r="J92">
            <v>43.929999999999993</v>
          </cell>
          <cell r="K92">
            <v>27.66</v>
          </cell>
          <cell r="L92">
            <v>60.1</v>
          </cell>
          <cell r="BE92">
            <v>3.6258218768679016</v>
          </cell>
          <cell r="BF92">
            <v>2.3062730627306274</v>
          </cell>
          <cell r="BG92">
            <v>5.9171597633136095</v>
          </cell>
        </row>
        <row r="93">
          <cell r="J93">
            <v>36.47</v>
          </cell>
          <cell r="K93">
            <v>23.14</v>
          </cell>
          <cell r="L93">
            <v>52</v>
          </cell>
          <cell r="BE93">
            <v>2.7695293546821933</v>
          </cell>
          <cell r="BF93">
            <v>1.9523623584537291</v>
          </cell>
          <cell r="BG93">
            <v>4.0064102564102564</v>
          </cell>
        </row>
        <row r="94">
          <cell r="J94">
            <v>32.599999999999994</v>
          </cell>
          <cell r="K94">
            <v>17.61</v>
          </cell>
          <cell r="L94">
            <v>48.81</v>
          </cell>
          <cell r="Y94">
            <v>246.3</v>
          </cell>
          <cell r="BE94">
            <v>2.2921125644074514</v>
          </cell>
          <cell r="BF94">
            <v>1.607717041800643</v>
          </cell>
          <cell r="BG94">
            <v>3.4094783498124785</v>
          </cell>
        </row>
        <row r="112">
          <cell r="J112">
            <v>4.08</v>
          </cell>
          <cell r="K112">
            <v>1.18</v>
          </cell>
          <cell r="L112">
            <v>7.16</v>
          </cell>
          <cell r="BE112">
            <v>3.427</v>
          </cell>
          <cell r="BF112">
            <v>1.389</v>
          </cell>
          <cell r="BG112">
            <v>23.875399999999999</v>
          </cell>
        </row>
        <row r="113">
          <cell r="J113">
            <v>2.56</v>
          </cell>
          <cell r="K113">
            <v>-0.96</v>
          </cell>
          <cell r="L113">
            <v>6.35</v>
          </cell>
          <cell r="BE113">
            <v>1.6315</v>
          </cell>
          <cell r="BF113">
            <v>0.82769999999999999</v>
          </cell>
          <cell r="BG113">
            <v>4.0377999999999998</v>
          </cell>
        </row>
        <row r="114">
          <cell r="J114">
            <v>3.52</v>
          </cell>
          <cell r="K114">
            <v>0.72</v>
          </cell>
          <cell r="L114">
            <v>6.42</v>
          </cell>
          <cell r="BE114">
            <v>2.9348999999999998</v>
          </cell>
          <cell r="BF114">
            <v>1.2502</v>
          </cell>
          <cell r="BG114">
            <v>11.5703</v>
          </cell>
        </row>
        <row r="115">
          <cell r="J115">
            <v>4.6900000000000004</v>
          </cell>
          <cell r="K115">
            <v>0.82</v>
          </cell>
          <cell r="L115">
            <v>8.1999999999999993</v>
          </cell>
          <cell r="BE115">
            <v>3.0049999999999999</v>
          </cell>
          <cell r="BF115">
            <v>1.2312000000000001</v>
          </cell>
          <cell r="BG115">
            <v>9.9612999999999996</v>
          </cell>
        </row>
        <row r="116">
          <cell r="J116">
            <v>2.97</v>
          </cell>
          <cell r="K116">
            <v>-0.54</v>
          </cell>
          <cell r="L116">
            <v>6.3</v>
          </cell>
          <cell r="BE116">
            <v>1.8982000000000001</v>
          </cell>
          <cell r="BF116">
            <v>0.88580000000000003</v>
          </cell>
          <cell r="BG116">
            <v>4.4978999999999996</v>
          </cell>
        </row>
        <row r="117">
          <cell r="J117">
            <v>3.18</v>
          </cell>
          <cell r="K117">
            <v>-0.03</v>
          </cell>
          <cell r="L117">
            <v>6.94</v>
          </cell>
          <cell r="Y117">
            <v>134.22999999999999</v>
          </cell>
          <cell r="BE117">
            <v>3.2151000000000001</v>
          </cell>
          <cell r="BF117">
            <v>0.98709999999999998</v>
          </cell>
          <cell r="BG117">
            <v>16.7483</v>
          </cell>
        </row>
        <row r="133">
          <cell r="J133">
            <v>16.2</v>
          </cell>
          <cell r="K133">
            <v>10.6</v>
          </cell>
          <cell r="L133">
            <v>21.81</v>
          </cell>
          <cell r="BE133">
            <v>1.9379</v>
          </cell>
          <cell r="BF133">
            <v>1.5347</v>
          </cell>
          <cell r="BG133">
            <v>2.524</v>
          </cell>
        </row>
        <row r="134">
          <cell r="J134">
            <v>33.75</v>
          </cell>
          <cell r="K134">
            <v>26.48</v>
          </cell>
          <cell r="L134">
            <v>41.49</v>
          </cell>
          <cell r="Y134">
            <v>437.02</v>
          </cell>
          <cell r="BE134">
            <v>2.2271000000000001</v>
          </cell>
          <cell r="BF134">
            <v>1.8568</v>
          </cell>
          <cell r="BG134">
            <v>2.7757000000000001</v>
          </cell>
        </row>
        <row r="144">
          <cell r="J144">
            <v>4.0999999999999996</v>
          </cell>
          <cell r="K144">
            <v>1.69</v>
          </cell>
          <cell r="L144">
            <v>6.58</v>
          </cell>
          <cell r="Y144">
            <v>125.52</v>
          </cell>
          <cell r="BE144">
            <v>1.8352999999999999</v>
          </cell>
          <cell r="BF144">
            <v>1.2696000000000001</v>
          </cell>
          <cell r="BG144">
            <v>2.8675999999999999</v>
          </cell>
        </row>
        <row r="153">
          <cell r="J153">
            <v>4.54</v>
          </cell>
          <cell r="K153">
            <v>2.2000000000000002</v>
          </cell>
          <cell r="L153">
            <v>7.06</v>
          </cell>
          <cell r="BE153">
            <v>2.5247999999999999</v>
          </cell>
          <cell r="BF153">
            <v>1.5861000000000001</v>
          </cell>
          <cell r="BG153">
            <v>4.2873000000000001</v>
          </cell>
        </row>
        <row r="154">
          <cell r="J154">
            <v>-0.14000000000000001</v>
          </cell>
          <cell r="K154">
            <v>-2</v>
          </cell>
          <cell r="L154">
            <v>1.68</v>
          </cell>
          <cell r="Y154">
            <v>57.23</v>
          </cell>
          <cell r="BE154">
            <v>0.94740000000000002</v>
          </cell>
          <cell r="BF154">
            <v>0.39219999999999999</v>
          </cell>
          <cell r="BG154">
            <v>1.8756999999999999</v>
          </cell>
        </row>
        <row r="164">
          <cell r="J164">
            <v>13.6</v>
          </cell>
          <cell r="K164">
            <v>11.32</v>
          </cell>
          <cell r="L164">
            <v>16.010000000000002</v>
          </cell>
          <cell r="BE164">
            <v>2.7187999999999999</v>
          </cell>
          <cell r="BF164">
            <v>2.2946</v>
          </cell>
          <cell r="BG164">
            <v>3.2639999999999998</v>
          </cell>
        </row>
        <row r="165">
          <cell r="G165">
            <v>11.22</v>
          </cell>
          <cell r="J165">
            <v>17.68</v>
          </cell>
          <cell r="K165">
            <v>15.55</v>
          </cell>
          <cell r="L165">
            <v>19.71</v>
          </cell>
          <cell r="Y165">
            <v>149.21</v>
          </cell>
          <cell r="BE165">
            <v>2.9863</v>
          </cell>
          <cell r="BF165">
            <v>2.6223000000000001</v>
          </cell>
          <cell r="BG165">
            <v>3.3732000000000002</v>
          </cell>
        </row>
        <row r="175">
          <cell r="J175">
            <v>20.9</v>
          </cell>
          <cell r="K175">
            <v>16.63</v>
          </cell>
          <cell r="L175">
            <v>25.23</v>
          </cell>
          <cell r="BE175">
            <v>2.5935999999999999</v>
          </cell>
          <cell r="BF175">
            <v>2.2019000000000002</v>
          </cell>
          <cell r="BG175">
            <v>3.03</v>
          </cell>
        </row>
        <row r="176">
          <cell r="J176">
            <v>27.12</v>
          </cell>
          <cell r="K176">
            <v>22.07</v>
          </cell>
          <cell r="L176">
            <v>32.18</v>
          </cell>
          <cell r="BE176">
            <v>2.5005000000000002</v>
          </cell>
          <cell r="BF176">
            <v>2.1743000000000001</v>
          </cell>
          <cell r="BG176">
            <v>2.8672</v>
          </cell>
        </row>
        <row r="177">
          <cell r="J177">
            <v>13.83</v>
          </cell>
          <cell r="K177">
            <v>9.9700000000000006</v>
          </cell>
          <cell r="L177">
            <v>17.649999999999999</v>
          </cell>
          <cell r="BE177">
            <v>3.0455000000000001</v>
          </cell>
          <cell r="BF177">
            <v>2.4283999999999999</v>
          </cell>
          <cell r="BG177">
            <v>3.8262</v>
          </cell>
        </row>
        <row r="178">
          <cell r="J178">
            <v>13.68</v>
          </cell>
          <cell r="K178">
            <v>9.0299999999999994</v>
          </cell>
          <cell r="L178">
            <v>18.399999999999999</v>
          </cell>
          <cell r="Y178">
            <v>189.7</v>
          </cell>
          <cell r="BE178">
            <v>2.7305000000000001</v>
          </cell>
          <cell r="BF178">
            <v>2.0285000000000002</v>
          </cell>
          <cell r="BG178">
            <v>3.5994000000000002</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1"/>
  <sheetViews>
    <sheetView topLeftCell="A53" workbookViewId="0">
      <selection activeCell="J30" sqref="J30"/>
    </sheetView>
  </sheetViews>
  <sheetFormatPr defaultRowHeight="15" x14ac:dyDescent="0.25"/>
  <cols>
    <col min="2" max="2" width="9.7109375" customWidth="1"/>
    <col min="3" max="8" width="8.7109375" customWidth="1"/>
  </cols>
  <sheetData>
    <row r="1" spans="1:8" x14ac:dyDescent="0.25">
      <c r="A1" t="s">
        <v>118</v>
      </c>
    </row>
    <row r="2" spans="1:8" s="56" customFormat="1" x14ac:dyDescent="0.25">
      <c r="A2" s="22" t="s">
        <v>260</v>
      </c>
      <c r="B2" s="22"/>
      <c r="C2" s="22"/>
      <c r="D2" s="22"/>
    </row>
    <row r="3" spans="1:8" s="21" customFormat="1" x14ac:dyDescent="0.25"/>
    <row r="4" spans="1:8" s="21" customFormat="1" x14ac:dyDescent="0.25">
      <c r="C4" s="38" t="s">
        <v>122</v>
      </c>
    </row>
    <row r="5" spans="1:8" s="21" customFormat="1" x14ac:dyDescent="0.25">
      <c r="C5" s="21" t="s">
        <v>119</v>
      </c>
      <c r="F5" s="39" t="s">
        <v>120</v>
      </c>
    </row>
    <row r="6" spans="1:8" x14ac:dyDescent="0.25">
      <c r="A6" s="25"/>
      <c r="B6" s="25"/>
      <c r="C6" s="25" t="s">
        <v>5</v>
      </c>
      <c r="D6" s="25" t="s">
        <v>121</v>
      </c>
      <c r="E6" s="25" t="s">
        <v>7</v>
      </c>
      <c r="F6" s="44" t="s">
        <v>5</v>
      </c>
      <c r="G6" s="25" t="s">
        <v>121</v>
      </c>
      <c r="H6" s="25" t="s">
        <v>7</v>
      </c>
    </row>
    <row r="7" spans="1:8" s="40" customFormat="1" x14ac:dyDescent="0.25">
      <c r="A7" s="7" t="s">
        <v>8</v>
      </c>
      <c r="B7" s="23" t="s">
        <v>123</v>
      </c>
      <c r="C7" s="23">
        <v>1234.9999999999984</v>
      </c>
      <c r="D7" s="23">
        <v>113.9999999999998</v>
      </c>
      <c r="E7" s="23">
        <v>84.999999999999915</v>
      </c>
      <c r="F7" s="39">
        <v>140.00000000000014</v>
      </c>
      <c r="G7" s="23">
        <v>13</v>
      </c>
      <c r="H7" s="23">
        <v>13.00000000000002</v>
      </c>
    </row>
    <row r="8" spans="1:8" s="40" customFormat="1" x14ac:dyDescent="0.25">
      <c r="A8" s="23"/>
      <c r="B8" s="23" t="s">
        <v>124</v>
      </c>
      <c r="C8" s="23">
        <v>1476.999999999998</v>
      </c>
      <c r="D8" s="23">
        <v>175.99999999999946</v>
      </c>
      <c r="E8" s="23">
        <v>166.99999999999963</v>
      </c>
      <c r="F8" s="39">
        <v>241.99999999999974</v>
      </c>
      <c r="G8" s="23">
        <v>27</v>
      </c>
      <c r="H8" s="23">
        <v>28.000000000000004</v>
      </c>
    </row>
    <row r="9" spans="1:8" x14ac:dyDescent="0.25">
      <c r="B9" s="7" t="s">
        <v>107</v>
      </c>
      <c r="C9" s="41">
        <v>1926.9999999999966</v>
      </c>
      <c r="D9" s="41">
        <v>375.00000000000091</v>
      </c>
      <c r="E9" s="41">
        <v>223.9999999999998</v>
      </c>
      <c r="F9" s="43">
        <v>354.99999999999949</v>
      </c>
      <c r="G9" s="41">
        <v>77.000000000000014</v>
      </c>
      <c r="H9" s="41">
        <v>30.000000000000004</v>
      </c>
    </row>
    <row r="10" spans="1:8" x14ac:dyDescent="0.25">
      <c r="A10" s="7"/>
      <c r="B10" s="7" t="s">
        <v>108</v>
      </c>
      <c r="C10" s="41">
        <v>2371</v>
      </c>
      <c r="D10" s="41">
        <v>600.99999999999784</v>
      </c>
      <c r="E10" s="41">
        <v>363.99999999999983</v>
      </c>
      <c r="F10" s="43">
        <v>514.99999999999932</v>
      </c>
      <c r="G10" s="41">
        <v>108.99999999999976</v>
      </c>
      <c r="H10" s="41">
        <v>65.000000000000227</v>
      </c>
    </row>
    <row r="11" spans="1:8" x14ac:dyDescent="0.25">
      <c r="A11" s="7"/>
      <c r="B11" s="7" t="s">
        <v>109</v>
      </c>
      <c r="C11">
        <v>2481.0000000000009</v>
      </c>
      <c r="D11">
        <v>1013.9999999999983</v>
      </c>
      <c r="E11">
        <v>416.00000000000097</v>
      </c>
      <c r="F11" s="39">
        <v>553.99999999999977</v>
      </c>
      <c r="G11">
        <v>182.00000000000026</v>
      </c>
      <c r="H11">
        <v>86.999999999999929</v>
      </c>
    </row>
    <row r="12" spans="1:8" x14ac:dyDescent="0.25">
      <c r="A12" s="7"/>
      <c r="B12" s="7" t="s">
        <v>110</v>
      </c>
      <c r="C12">
        <v>2725.9999999999973</v>
      </c>
      <c r="D12">
        <v>1532.9999999999957</v>
      </c>
      <c r="E12">
        <v>525.00000000000136</v>
      </c>
      <c r="F12" s="39">
        <v>681.99999999999875</v>
      </c>
      <c r="G12">
        <v>314.00000000000057</v>
      </c>
      <c r="H12">
        <v>133.99999999999929</v>
      </c>
    </row>
    <row r="13" spans="1:8" x14ac:dyDescent="0.25">
      <c r="A13" s="7"/>
      <c r="B13" s="7" t="s">
        <v>111</v>
      </c>
      <c r="C13">
        <v>2852.0000000000036</v>
      </c>
      <c r="D13">
        <v>2103.0000000000009</v>
      </c>
      <c r="E13">
        <v>774.99999999999886</v>
      </c>
      <c r="F13" s="39">
        <v>837.00000000000091</v>
      </c>
      <c r="G13">
        <v>532</v>
      </c>
      <c r="H13">
        <v>210.9999999999998</v>
      </c>
    </row>
    <row r="14" spans="1:8" x14ac:dyDescent="0.25">
      <c r="A14" s="8"/>
      <c r="B14" s="8" t="s">
        <v>112</v>
      </c>
      <c r="C14" s="25">
        <v>3187.0000000000018</v>
      </c>
      <c r="D14" s="25">
        <v>2849.0000000000032</v>
      </c>
      <c r="E14" s="25">
        <v>964.99999999999955</v>
      </c>
      <c r="F14" s="44">
        <v>961.99999999999909</v>
      </c>
      <c r="G14" s="25">
        <v>681.0000000000008</v>
      </c>
      <c r="H14" s="25">
        <v>306.99999999999977</v>
      </c>
    </row>
    <row r="15" spans="1:8" x14ac:dyDescent="0.25">
      <c r="A15" s="20" t="s">
        <v>10</v>
      </c>
      <c r="B15" s="7" t="s">
        <v>109</v>
      </c>
      <c r="C15">
        <v>1210.0000000000009</v>
      </c>
      <c r="D15">
        <v>748</v>
      </c>
      <c r="E15">
        <v>118</v>
      </c>
      <c r="F15" s="39">
        <v>279.00000000000011</v>
      </c>
      <c r="G15">
        <v>165</v>
      </c>
      <c r="H15">
        <v>34</v>
      </c>
    </row>
    <row r="16" spans="1:8" x14ac:dyDescent="0.25">
      <c r="A16" s="20"/>
      <c r="B16" s="7" t="s">
        <v>110</v>
      </c>
      <c r="C16">
        <v>1454.0000000000002</v>
      </c>
      <c r="D16">
        <v>974.00000000000045</v>
      </c>
      <c r="E16">
        <v>202.00000000000003</v>
      </c>
      <c r="F16" s="39">
        <v>362.99999999999972</v>
      </c>
      <c r="G16">
        <v>256.00000000000011</v>
      </c>
      <c r="H16">
        <v>61</v>
      </c>
    </row>
    <row r="17" spans="1:10" x14ac:dyDescent="0.25">
      <c r="A17" s="20"/>
      <c r="B17" s="7" t="s">
        <v>111</v>
      </c>
      <c r="C17">
        <v>1443</v>
      </c>
      <c r="D17">
        <v>1193.9999999999995</v>
      </c>
      <c r="E17">
        <v>244</v>
      </c>
      <c r="F17" s="39">
        <v>378.00000000000011</v>
      </c>
      <c r="G17">
        <v>360.00000000000006</v>
      </c>
      <c r="H17">
        <v>99.000000000000057</v>
      </c>
    </row>
    <row r="18" spans="1:10" x14ac:dyDescent="0.25">
      <c r="A18" s="32"/>
      <c r="B18" s="8" t="s">
        <v>112</v>
      </c>
      <c r="C18" s="25">
        <v>1054.0000000000005</v>
      </c>
      <c r="D18" s="25">
        <v>1109</v>
      </c>
      <c r="E18" s="25">
        <v>247.00000000000009</v>
      </c>
      <c r="F18" s="44">
        <v>300.00000000000023</v>
      </c>
      <c r="G18" s="25">
        <v>313.00000000000028</v>
      </c>
      <c r="H18" s="25">
        <v>96.000000000000085</v>
      </c>
    </row>
    <row r="19" spans="1:10" s="40" customFormat="1" x14ac:dyDescent="0.25">
      <c r="A19" s="7" t="s">
        <v>76</v>
      </c>
      <c r="B19" s="7" t="s">
        <v>123</v>
      </c>
      <c r="C19" s="23">
        <v>422</v>
      </c>
      <c r="D19" s="23">
        <v>188</v>
      </c>
      <c r="E19" s="23">
        <v>24</v>
      </c>
      <c r="F19" s="39">
        <v>72</v>
      </c>
      <c r="G19" s="23">
        <v>37</v>
      </c>
      <c r="H19" s="23">
        <v>5</v>
      </c>
    </row>
    <row r="20" spans="1:10" s="40" customFormat="1" x14ac:dyDescent="0.25">
      <c r="A20" s="20"/>
      <c r="B20" s="7" t="s">
        <v>124</v>
      </c>
      <c r="C20" s="23">
        <v>552</v>
      </c>
      <c r="D20" s="23">
        <v>304</v>
      </c>
      <c r="E20" s="23">
        <v>48</v>
      </c>
      <c r="F20" s="39">
        <v>135</v>
      </c>
      <c r="G20" s="23">
        <v>75</v>
      </c>
      <c r="H20" s="23">
        <v>6</v>
      </c>
    </row>
    <row r="21" spans="1:10" x14ac:dyDescent="0.25">
      <c r="B21" s="7" t="s">
        <v>107</v>
      </c>
      <c r="C21">
        <v>793.00000000000011</v>
      </c>
      <c r="D21">
        <v>473</v>
      </c>
      <c r="E21">
        <v>67.000000000000014</v>
      </c>
      <c r="F21" s="39">
        <v>214.00000000000003</v>
      </c>
      <c r="G21">
        <v>119.00000000000003</v>
      </c>
      <c r="H21">
        <v>13</v>
      </c>
    </row>
    <row r="22" spans="1:10" x14ac:dyDescent="0.25">
      <c r="A22" s="20"/>
      <c r="B22" s="7" t="s">
        <v>108</v>
      </c>
      <c r="C22">
        <v>786</v>
      </c>
      <c r="D22">
        <v>509</v>
      </c>
      <c r="E22">
        <v>71</v>
      </c>
      <c r="F22" s="39">
        <v>198.00000000000006</v>
      </c>
      <c r="G22">
        <v>143</v>
      </c>
      <c r="H22">
        <v>17</v>
      </c>
    </row>
    <row r="23" spans="1:10" x14ac:dyDescent="0.25">
      <c r="A23" s="20"/>
      <c r="B23" s="7" t="s">
        <v>109</v>
      </c>
      <c r="C23">
        <v>736.00000000000011</v>
      </c>
      <c r="D23">
        <v>619</v>
      </c>
      <c r="E23">
        <v>101</v>
      </c>
      <c r="F23" s="39">
        <v>199</v>
      </c>
      <c r="G23">
        <v>158</v>
      </c>
      <c r="H23">
        <v>23</v>
      </c>
    </row>
    <row r="24" spans="1:10" x14ac:dyDescent="0.25">
      <c r="A24" s="20"/>
      <c r="B24" s="7" t="s">
        <v>110</v>
      </c>
      <c r="C24">
        <v>698</v>
      </c>
      <c r="D24">
        <v>636</v>
      </c>
      <c r="E24">
        <v>137</v>
      </c>
      <c r="F24" s="39">
        <v>203</v>
      </c>
      <c r="G24">
        <v>177</v>
      </c>
      <c r="H24">
        <v>22</v>
      </c>
    </row>
    <row r="25" spans="1:10" x14ac:dyDescent="0.25">
      <c r="A25" s="20"/>
      <c r="B25" s="7" t="s">
        <v>111</v>
      </c>
      <c r="C25">
        <v>581.00000000000023</v>
      </c>
      <c r="D25">
        <v>601</v>
      </c>
      <c r="E25">
        <v>144</v>
      </c>
      <c r="F25" s="39">
        <v>191</v>
      </c>
      <c r="G25">
        <v>169</v>
      </c>
      <c r="H25">
        <v>31</v>
      </c>
    </row>
    <row r="26" spans="1:10" x14ac:dyDescent="0.25">
      <c r="A26" s="32"/>
      <c r="B26" s="8" t="s">
        <v>112</v>
      </c>
      <c r="C26" s="25">
        <v>301</v>
      </c>
      <c r="D26" s="25">
        <v>309</v>
      </c>
      <c r="E26" s="25">
        <v>76</v>
      </c>
      <c r="F26" s="44">
        <v>117</v>
      </c>
      <c r="G26" s="25">
        <v>104</v>
      </c>
      <c r="H26" s="25">
        <v>28</v>
      </c>
    </row>
    <row r="27" spans="1:10" x14ac:dyDescent="0.25">
      <c r="A27" s="7" t="s">
        <v>14</v>
      </c>
      <c r="B27" s="7" t="s">
        <v>109</v>
      </c>
      <c r="C27">
        <v>1670.0000000000009</v>
      </c>
      <c r="D27">
        <v>1006</v>
      </c>
      <c r="E27">
        <v>265</v>
      </c>
      <c r="F27" s="39">
        <v>715</v>
      </c>
      <c r="G27">
        <v>310.00000000000006</v>
      </c>
      <c r="H27">
        <v>104.00000000000003</v>
      </c>
    </row>
    <row r="28" spans="1:10" x14ac:dyDescent="0.25">
      <c r="A28" s="20"/>
      <c r="B28" s="7" t="s">
        <v>110</v>
      </c>
      <c r="C28">
        <v>1818.0000000000009</v>
      </c>
      <c r="D28">
        <v>1460.0000000000005</v>
      </c>
      <c r="E28">
        <v>400.99999999999983</v>
      </c>
      <c r="F28" s="39">
        <v>812.00000000000011</v>
      </c>
      <c r="G28">
        <v>394.00000000000011</v>
      </c>
      <c r="H28">
        <v>152.00000000000006</v>
      </c>
    </row>
    <row r="29" spans="1:10" x14ac:dyDescent="0.25">
      <c r="A29" s="32"/>
      <c r="B29" s="8" t="s">
        <v>111</v>
      </c>
      <c r="C29" s="25">
        <v>2356</v>
      </c>
      <c r="D29" s="25">
        <v>1938.9999999999998</v>
      </c>
      <c r="E29" s="25">
        <v>556</v>
      </c>
      <c r="F29" s="44">
        <v>976.99999999999989</v>
      </c>
      <c r="G29" s="25">
        <v>521</v>
      </c>
      <c r="H29" s="25">
        <v>230.00000000000017</v>
      </c>
    </row>
    <row r="30" spans="1:10" x14ac:dyDescent="0.25">
      <c r="A30" s="20" t="s">
        <v>43</v>
      </c>
      <c r="B30" s="7" t="s">
        <v>109</v>
      </c>
      <c r="C30" s="81">
        <v>28.698871499999996</v>
      </c>
      <c r="D30" s="86" t="e">
        <v>#VALUE!</v>
      </c>
      <c r="E30" s="86" t="e">
        <v>#VALUE!</v>
      </c>
      <c r="F30" s="88" t="e">
        <v>#VALUE!</v>
      </c>
      <c r="G30" s="86" t="e">
        <v>#VALUE!</v>
      </c>
      <c r="H30" s="86" t="e">
        <v>#VALUE!</v>
      </c>
      <c r="J30" t="s">
        <v>275</v>
      </c>
    </row>
    <row r="31" spans="1:10" x14ac:dyDescent="0.25">
      <c r="A31" s="20"/>
      <c r="B31" s="7" t="s">
        <v>110</v>
      </c>
      <c r="C31" s="82">
        <v>61.522844460000002</v>
      </c>
      <c r="D31" s="87" t="e">
        <v>#VALUE!</v>
      </c>
      <c r="E31" s="87">
        <v>4.1443112549999999</v>
      </c>
      <c r="F31" s="89" t="e">
        <v>#VALUE!</v>
      </c>
      <c r="G31" s="87" t="e">
        <v>#VALUE!</v>
      </c>
      <c r="H31" s="87" t="e">
        <v>#VALUE!</v>
      </c>
    </row>
    <row r="32" spans="1:10" x14ac:dyDescent="0.25">
      <c r="A32" s="20"/>
      <c r="B32" s="7" t="s">
        <v>111</v>
      </c>
      <c r="C32" s="82">
        <v>116.70334545999999</v>
      </c>
      <c r="D32" s="82">
        <v>34.044704771999996</v>
      </c>
      <c r="E32" s="82">
        <v>15.783765879000001</v>
      </c>
      <c r="F32" s="84">
        <v>55.578564519999993</v>
      </c>
      <c r="G32" s="82">
        <v>10.404686995999999</v>
      </c>
      <c r="H32" s="82">
        <v>7.8244229229999993</v>
      </c>
    </row>
    <row r="33" spans="1:8" x14ac:dyDescent="0.25">
      <c r="A33" s="32"/>
      <c r="B33" s="8" t="s">
        <v>112</v>
      </c>
      <c r="C33" s="83">
        <v>77.072487679999995</v>
      </c>
      <c r="D33" s="83">
        <v>28.224509388000001</v>
      </c>
      <c r="E33" s="83">
        <v>19.916978044999997</v>
      </c>
      <c r="F33" s="85">
        <v>40.277490800000002</v>
      </c>
      <c r="G33" s="90" t="e">
        <v>#VALUE!</v>
      </c>
      <c r="H33" s="83">
        <v>8.9523757500000016</v>
      </c>
    </row>
    <row r="34" spans="1:8" s="40" customFormat="1" x14ac:dyDescent="0.25">
      <c r="A34" s="7" t="s">
        <v>16</v>
      </c>
      <c r="B34" s="7" t="s">
        <v>123</v>
      </c>
      <c r="C34" s="23">
        <v>17.000000000000153</v>
      </c>
      <c r="D34" s="26">
        <v>2</v>
      </c>
      <c r="E34" s="23">
        <v>5</v>
      </c>
      <c r="F34" s="39">
        <v>12</v>
      </c>
      <c r="G34" s="26">
        <v>0</v>
      </c>
      <c r="H34" s="26">
        <v>0</v>
      </c>
    </row>
    <row r="35" spans="1:8" s="40" customFormat="1" x14ac:dyDescent="0.25">
      <c r="A35" s="20"/>
      <c r="B35" s="7" t="s">
        <v>124</v>
      </c>
      <c r="C35" s="23">
        <v>23.999999999999886</v>
      </c>
      <c r="D35" s="26">
        <v>4</v>
      </c>
      <c r="E35" s="26">
        <v>3.0000000000000031</v>
      </c>
      <c r="F35" s="39">
        <v>12.000000000000124</v>
      </c>
      <c r="G35" s="26">
        <v>0</v>
      </c>
      <c r="H35" s="26">
        <v>0</v>
      </c>
    </row>
    <row r="36" spans="1:8" x14ac:dyDescent="0.25">
      <c r="B36" s="7" t="s">
        <v>107</v>
      </c>
      <c r="C36">
        <v>28.000000000000142</v>
      </c>
      <c r="E36" s="22">
        <v>4</v>
      </c>
      <c r="F36" s="39">
        <v>16.000000000000039</v>
      </c>
      <c r="H36" s="22">
        <v>1</v>
      </c>
    </row>
    <row r="37" spans="1:8" x14ac:dyDescent="0.25">
      <c r="A37" s="20"/>
      <c r="B37" s="7" t="s">
        <v>108</v>
      </c>
      <c r="C37">
        <v>33.000000000000149</v>
      </c>
      <c r="E37">
        <v>4.9999999999998863</v>
      </c>
      <c r="F37" s="39">
        <v>23</v>
      </c>
      <c r="H37" s="22">
        <v>2</v>
      </c>
    </row>
    <row r="38" spans="1:8" x14ac:dyDescent="0.25">
      <c r="A38" s="20"/>
      <c r="B38" s="7" t="s">
        <v>109</v>
      </c>
      <c r="C38">
        <v>38.000000000000021</v>
      </c>
      <c r="E38">
        <v>6.0000000000000284</v>
      </c>
      <c r="F38" s="39">
        <v>32.000000000000064</v>
      </c>
      <c r="H38">
        <v>5.0000000000000133</v>
      </c>
    </row>
    <row r="39" spans="1:8" x14ac:dyDescent="0.25">
      <c r="A39" s="20"/>
      <c r="B39" s="7" t="s">
        <v>110</v>
      </c>
      <c r="C39">
        <v>65.000000000000256</v>
      </c>
      <c r="E39">
        <v>16.000000000000078</v>
      </c>
      <c r="F39" s="39">
        <v>42.999999999999758</v>
      </c>
      <c r="H39">
        <v>6</v>
      </c>
    </row>
    <row r="40" spans="1:8" x14ac:dyDescent="0.25">
      <c r="A40" s="20"/>
      <c r="B40" s="7" t="s">
        <v>111</v>
      </c>
      <c r="C40">
        <v>71.00000000000081</v>
      </c>
      <c r="D40">
        <v>17.999999999999833</v>
      </c>
      <c r="E40">
        <v>13.999999999999918</v>
      </c>
      <c r="F40" s="39">
        <v>40.999999999999311</v>
      </c>
      <c r="G40">
        <v>11.000000000000199</v>
      </c>
      <c r="H40">
        <v>8.9999999999999378</v>
      </c>
    </row>
    <row r="41" spans="1:8" x14ac:dyDescent="0.25">
      <c r="A41" s="32"/>
      <c r="B41" s="8" t="s">
        <v>112</v>
      </c>
      <c r="C41" s="25">
        <v>59.000000000001549</v>
      </c>
      <c r="D41" s="25">
        <v>17.000000000000025</v>
      </c>
      <c r="E41" s="25">
        <v>11.999999999999906</v>
      </c>
      <c r="F41" s="44">
        <v>33.000000000000533</v>
      </c>
      <c r="G41" s="25">
        <v>12.000000000000048</v>
      </c>
      <c r="H41" s="25">
        <v>10.000000000000169</v>
      </c>
    </row>
    <row r="42" spans="1:8" x14ac:dyDescent="0.25">
      <c r="A42" s="7" t="s">
        <v>18</v>
      </c>
      <c r="B42" s="7" t="s">
        <v>109</v>
      </c>
      <c r="C42">
        <v>597.00000000000125</v>
      </c>
      <c r="D42">
        <v>132.99999999999977</v>
      </c>
      <c r="E42">
        <v>81.000000000000071</v>
      </c>
      <c r="F42" s="39">
        <v>190.00000000000009</v>
      </c>
      <c r="G42">
        <v>56.000000000000206</v>
      </c>
      <c r="H42">
        <v>21.000000000000004</v>
      </c>
    </row>
    <row r="43" spans="1:8" x14ac:dyDescent="0.25">
      <c r="A43" s="32"/>
      <c r="B43" s="8" t="s">
        <v>111</v>
      </c>
      <c r="C43" s="25">
        <v>889</v>
      </c>
      <c r="D43" s="25">
        <v>295</v>
      </c>
      <c r="E43" s="25">
        <v>190.00000000000003</v>
      </c>
      <c r="F43" s="44">
        <v>409</v>
      </c>
      <c r="G43" s="25">
        <v>138</v>
      </c>
      <c r="H43" s="25">
        <v>71.000000000000014</v>
      </c>
    </row>
    <row r="44" spans="1:8" s="40" customFormat="1" x14ac:dyDescent="0.25">
      <c r="A44" s="7" t="s">
        <v>19</v>
      </c>
      <c r="B44" s="7" t="s">
        <v>124</v>
      </c>
      <c r="C44" s="23">
        <f>[1]france!$H$125</f>
        <v>282</v>
      </c>
      <c r="D44" s="23">
        <f>[1]france!$J$125</f>
        <v>26</v>
      </c>
      <c r="E44" s="22">
        <f>[1]france!$L$125</f>
        <v>0</v>
      </c>
      <c r="F44" s="39">
        <f>[1]france!$H$126</f>
        <v>102</v>
      </c>
      <c r="G44" s="23">
        <f>[1]france!$J$126</f>
        <v>7</v>
      </c>
      <c r="H44" s="26">
        <f>[1]france!$L$126</f>
        <v>0</v>
      </c>
    </row>
    <row r="45" spans="1:8" s="40" customFormat="1" x14ac:dyDescent="0.25">
      <c r="A45" s="7"/>
      <c r="B45" s="7" t="s">
        <v>124</v>
      </c>
      <c r="C45" s="23">
        <f>[1]france!$H$127</f>
        <v>93</v>
      </c>
      <c r="D45" s="23">
        <f>[1]france!$J$127</f>
        <v>8</v>
      </c>
      <c r="E45" s="22">
        <f>[1]france!$L$127</f>
        <v>1</v>
      </c>
      <c r="F45" s="39">
        <f>[1]france!$H$128</f>
        <v>37</v>
      </c>
      <c r="G45" s="26">
        <f>[1]france!$J$128</f>
        <v>2</v>
      </c>
      <c r="H45" s="26">
        <f>[1]france!$L$128</f>
        <v>1</v>
      </c>
    </row>
    <row r="46" spans="1:8" x14ac:dyDescent="0.25">
      <c r="B46" s="7" t="s">
        <v>107</v>
      </c>
      <c r="C46">
        <f>[1]france!$H$130</f>
        <v>293</v>
      </c>
      <c r="D46">
        <f>[1]france!$J$130</f>
        <v>45</v>
      </c>
      <c r="E46">
        <f>[1]france!$L$130</f>
        <v>5</v>
      </c>
      <c r="F46" s="39">
        <f>[1]france!$H$131</f>
        <v>104</v>
      </c>
      <c r="G46">
        <f>[1]france!$J$131</f>
        <v>10</v>
      </c>
      <c r="H46" s="22">
        <f>[1]france!$L$131</f>
        <v>0</v>
      </c>
    </row>
    <row r="47" spans="1:8" x14ac:dyDescent="0.25">
      <c r="A47" s="20"/>
      <c r="B47" s="7" t="s">
        <v>108</v>
      </c>
      <c r="C47">
        <f>[1]france!$H$132</f>
        <v>127</v>
      </c>
      <c r="D47">
        <f>[1]france!$J$132</f>
        <v>23</v>
      </c>
      <c r="E47">
        <f>[1]france!$L$132</f>
        <v>6</v>
      </c>
      <c r="F47" s="39">
        <f>[1]france!$H$133</f>
        <v>60</v>
      </c>
      <c r="G47">
        <f>[1]france!$J$133</f>
        <v>7</v>
      </c>
      <c r="H47" s="22">
        <f>[1]france!$L$133</f>
        <v>0</v>
      </c>
    </row>
    <row r="48" spans="1:8" x14ac:dyDescent="0.25">
      <c r="A48" s="20"/>
      <c r="B48" s="7" t="s">
        <v>109</v>
      </c>
      <c r="C48">
        <f>[1]france!$H$135</f>
        <v>187</v>
      </c>
      <c r="D48">
        <f>[1]france!$J$135</f>
        <v>49</v>
      </c>
      <c r="E48">
        <f>[1]france!$L$135</f>
        <v>6</v>
      </c>
      <c r="F48" s="39">
        <f>[1]france!$H$136</f>
        <v>72</v>
      </c>
      <c r="G48">
        <f>[1]france!$J$136</f>
        <v>15</v>
      </c>
      <c r="H48" s="22">
        <f>[1]france!$L$136</f>
        <v>3</v>
      </c>
    </row>
    <row r="49" spans="1:8" x14ac:dyDescent="0.25">
      <c r="A49" s="20"/>
      <c r="B49" s="7" t="s">
        <v>110</v>
      </c>
      <c r="C49">
        <f>[1]france!$H$137</f>
        <v>148</v>
      </c>
      <c r="D49">
        <f>[1]france!$J$137</f>
        <v>43</v>
      </c>
      <c r="E49" s="22">
        <f>[1]france!$L$137</f>
        <v>4</v>
      </c>
      <c r="F49" s="39">
        <f>[1]france!$H$138</f>
        <v>58</v>
      </c>
      <c r="G49">
        <f>[1]france!$J$138</f>
        <v>16</v>
      </c>
      <c r="H49" s="22">
        <f>[1]france!$L$138</f>
        <v>0</v>
      </c>
    </row>
    <row r="50" spans="1:8" x14ac:dyDescent="0.25">
      <c r="A50" s="20"/>
      <c r="B50" s="7" t="s">
        <v>111</v>
      </c>
      <c r="C50">
        <f>[1]france!$H$140</f>
        <v>151</v>
      </c>
      <c r="D50">
        <f>[1]france!$J$140</f>
        <v>89</v>
      </c>
      <c r="E50">
        <f>[1]france!$L$140</f>
        <v>13</v>
      </c>
      <c r="F50" s="39">
        <f>[1]france!$H$141</f>
        <v>67</v>
      </c>
      <c r="G50">
        <f>[1]france!$J$141</f>
        <v>23</v>
      </c>
      <c r="H50">
        <f>[1]france!$L$141</f>
        <v>6</v>
      </c>
    </row>
    <row r="51" spans="1:8" x14ac:dyDescent="0.25">
      <c r="A51" s="32"/>
      <c r="B51" s="8" t="s">
        <v>112</v>
      </c>
      <c r="C51" s="25">
        <f>[1]france!$H$142</f>
        <v>98</v>
      </c>
      <c r="D51" s="25">
        <f>[1]france!$J$142</f>
        <v>75</v>
      </c>
      <c r="E51" s="25">
        <f>[1]france!$L$142</f>
        <v>13</v>
      </c>
      <c r="F51" s="44">
        <f>[1]france!$H$143</f>
        <v>43</v>
      </c>
      <c r="G51" s="25">
        <f>[1]france!$J$143</f>
        <v>14</v>
      </c>
      <c r="H51" s="42">
        <f>[1]france!$L$143</f>
        <v>1</v>
      </c>
    </row>
    <row r="52" spans="1:8" x14ac:dyDescent="0.25">
      <c r="A52" s="7" t="s">
        <v>21</v>
      </c>
      <c r="B52" s="7" t="s">
        <v>109</v>
      </c>
      <c r="C52">
        <v>825.00000000000193</v>
      </c>
      <c r="D52">
        <v>994.00000000000102</v>
      </c>
      <c r="E52">
        <v>193.99999999999963</v>
      </c>
      <c r="F52" s="39">
        <v>405.00000000000017</v>
      </c>
      <c r="G52">
        <v>312.00000000000006</v>
      </c>
      <c r="H52">
        <v>35.000000000000057</v>
      </c>
    </row>
    <row r="53" spans="1:8" x14ac:dyDescent="0.25">
      <c r="A53" s="20"/>
      <c r="B53" s="7" t="s">
        <v>110</v>
      </c>
      <c r="C53">
        <v>706.9999999999992</v>
      </c>
      <c r="D53">
        <v>1134.9999999999982</v>
      </c>
      <c r="E53">
        <v>269</v>
      </c>
      <c r="F53" s="39">
        <v>381.99999999999949</v>
      </c>
      <c r="G53">
        <v>414.00000000000028</v>
      </c>
      <c r="H53">
        <v>40</v>
      </c>
    </row>
    <row r="54" spans="1:8" x14ac:dyDescent="0.25">
      <c r="A54" s="20"/>
      <c r="B54" s="7" t="s">
        <v>111</v>
      </c>
      <c r="C54">
        <v>619.00000000000136</v>
      </c>
      <c r="D54">
        <v>950.99999999999966</v>
      </c>
      <c r="E54">
        <v>239.00000000000017</v>
      </c>
      <c r="F54" s="39">
        <v>293</v>
      </c>
      <c r="G54">
        <v>326.99999999999983</v>
      </c>
      <c r="H54">
        <v>50</v>
      </c>
    </row>
    <row r="55" spans="1:8" x14ac:dyDescent="0.25">
      <c r="A55" s="32"/>
      <c r="B55" s="8" t="s">
        <v>112</v>
      </c>
      <c r="C55" s="25">
        <v>284.00000000000034</v>
      </c>
      <c r="D55" s="25">
        <v>528.99999999999943</v>
      </c>
      <c r="E55" s="25">
        <v>164.00000000000003</v>
      </c>
      <c r="F55" s="44">
        <v>193.99999999999974</v>
      </c>
      <c r="G55" s="25">
        <v>238.00000000000097</v>
      </c>
      <c r="H55" s="25">
        <v>25</v>
      </c>
    </row>
    <row r="56" spans="1:8" x14ac:dyDescent="0.25">
      <c r="A56" s="7" t="s">
        <v>23</v>
      </c>
      <c r="B56" s="7" t="s">
        <v>107</v>
      </c>
      <c r="C56">
        <v>111.00000000000014</v>
      </c>
      <c r="D56">
        <v>73.999999999999872</v>
      </c>
      <c r="E56" s="22">
        <v>2.000000000000004</v>
      </c>
      <c r="F56" s="39">
        <v>38.000000000000064</v>
      </c>
      <c r="G56">
        <v>9.0000000000000266</v>
      </c>
      <c r="H56" s="22">
        <v>0</v>
      </c>
    </row>
    <row r="57" spans="1:8" x14ac:dyDescent="0.25">
      <c r="A57" s="20"/>
      <c r="B57" s="7" t="s">
        <v>109</v>
      </c>
      <c r="C57">
        <v>151.00000000000068</v>
      </c>
      <c r="D57">
        <v>149</v>
      </c>
      <c r="E57" s="22">
        <v>2.0000000000000018</v>
      </c>
      <c r="F57" s="39">
        <v>35.999999999999929</v>
      </c>
      <c r="G57">
        <v>25.999999999999911</v>
      </c>
      <c r="H57" s="22">
        <v>0</v>
      </c>
    </row>
    <row r="58" spans="1:8" x14ac:dyDescent="0.25">
      <c r="A58" s="32"/>
      <c r="B58" s="8" t="s">
        <v>111</v>
      </c>
      <c r="C58" s="25">
        <v>163.00000000000048</v>
      </c>
      <c r="D58" s="25">
        <v>230.99999999999926</v>
      </c>
      <c r="E58" s="25">
        <v>9</v>
      </c>
      <c r="F58" s="44">
        <v>47</v>
      </c>
      <c r="G58" s="25">
        <v>54.000000000000213</v>
      </c>
      <c r="H58" s="42">
        <v>1</v>
      </c>
    </row>
    <row r="59" spans="1:8" x14ac:dyDescent="0.25">
      <c r="A59" s="7" t="s">
        <v>25</v>
      </c>
      <c r="B59" s="7" t="s">
        <v>109</v>
      </c>
      <c r="C59">
        <v>126</v>
      </c>
      <c r="D59">
        <v>18</v>
      </c>
      <c r="E59">
        <v>7</v>
      </c>
      <c r="F59" s="39">
        <v>37.000000000000014</v>
      </c>
      <c r="G59">
        <v>5</v>
      </c>
      <c r="H59" s="22">
        <v>1.0000000000000002</v>
      </c>
    </row>
    <row r="60" spans="1:8" x14ac:dyDescent="0.25">
      <c r="A60" s="20"/>
      <c r="B60" s="7" t="s">
        <v>110</v>
      </c>
      <c r="C60">
        <v>139</v>
      </c>
      <c r="D60">
        <v>11</v>
      </c>
      <c r="E60">
        <v>16</v>
      </c>
      <c r="F60" s="39">
        <v>47</v>
      </c>
      <c r="G60" s="22">
        <v>1.0000000000000002</v>
      </c>
      <c r="H60" s="22">
        <v>3</v>
      </c>
    </row>
    <row r="61" spans="1:8" x14ac:dyDescent="0.25">
      <c r="A61" s="20"/>
      <c r="B61" s="7" t="s">
        <v>111</v>
      </c>
      <c r="C61">
        <v>131</v>
      </c>
      <c r="D61">
        <v>29</v>
      </c>
      <c r="E61">
        <v>9</v>
      </c>
      <c r="F61" s="39">
        <v>39</v>
      </c>
      <c r="G61">
        <v>7</v>
      </c>
      <c r="H61" s="22">
        <v>2.0000000000000004</v>
      </c>
    </row>
    <row r="62" spans="1:8" x14ac:dyDescent="0.25">
      <c r="A62" s="32"/>
      <c r="B62" s="8" t="s">
        <v>112</v>
      </c>
      <c r="C62" s="25">
        <v>91.000000000000014</v>
      </c>
      <c r="D62" s="25">
        <v>26.000000000000004</v>
      </c>
      <c r="E62" s="25">
        <v>11</v>
      </c>
      <c r="F62" s="44">
        <v>33</v>
      </c>
      <c r="G62" s="25">
        <v>9</v>
      </c>
      <c r="H62" s="42">
        <v>2</v>
      </c>
    </row>
    <row r="63" spans="1:8" x14ac:dyDescent="0.25">
      <c r="A63" s="7" t="s">
        <v>27</v>
      </c>
      <c r="B63" s="7" t="s">
        <v>110</v>
      </c>
      <c r="C63">
        <v>196</v>
      </c>
      <c r="D63">
        <v>20.000000000000004</v>
      </c>
      <c r="E63">
        <v>7.0000000000000027</v>
      </c>
      <c r="F63" s="39">
        <v>54</v>
      </c>
      <c r="G63" s="22">
        <v>4.0000000000000018</v>
      </c>
      <c r="H63" s="22">
        <v>3.0000000000000004</v>
      </c>
    </row>
    <row r="64" spans="1:8" x14ac:dyDescent="0.25">
      <c r="A64" s="32"/>
      <c r="B64" s="8" t="s">
        <v>111</v>
      </c>
      <c r="C64" s="25">
        <v>177.99999999999986</v>
      </c>
      <c r="D64" s="25">
        <v>35.000000000000036</v>
      </c>
      <c r="E64" s="25">
        <v>16</v>
      </c>
      <c r="F64" s="44">
        <v>46.000000000000142</v>
      </c>
      <c r="G64" s="42">
        <v>4.0000000000000071</v>
      </c>
      <c r="H64" s="42">
        <v>4.0000000000000089</v>
      </c>
    </row>
    <row r="65" spans="1:8" x14ac:dyDescent="0.25">
      <c r="A65" s="7" t="s">
        <v>29</v>
      </c>
      <c r="B65" s="7" t="s">
        <v>110</v>
      </c>
      <c r="C65">
        <v>50.999999984700004</v>
      </c>
      <c r="D65">
        <v>11.999999996400001</v>
      </c>
      <c r="E65" s="22">
        <v>0.99999999970000064</v>
      </c>
      <c r="F65" s="39">
        <v>14.999999995499987</v>
      </c>
      <c r="G65" s="22">
        <v>3.999999998799999</v>
      </c>
      <c r="H65" s="22">
        <v>0</v>
      </c>
    </row>
    <row r="66" spans="1:8" x14ac:dyDescent="0.25">
      <c r="A66" s="32"/>
      <c r="B66" s="8" t="s">
        <v>111</v>
      </c>
      <c r="C66" s="25">
        <v>76</v>
      </c>
      <c r="D66" s="25">
        <v>12</v>
      </c>
      <c r="E66" s="25">
        <v>9</v>
      </c>
      <c r="F66" s="44">
        <v>18</v>
      </c>
      <c r="G66" s="42">
        <v>2</v>
      </c>
      <c r="H66" s="42">
        <v>1</v>
      </c>
    </row>
    <row r="67" spans="1:8" s="40" customFormat="1" x14ac:dyDescent="0.25">
      <c r="A67" s="20" t="s">
        <v>113</v>
      </c>
      <c r="B67" s="7" t="s">
        <v>123</v>
      </c>
      <c r="C67" s="23">
        <v>42</v>
      </c>
      <c r="D67" s="26">
        <v>2.0000000000000169</v>
      </c>
      <c r="E67" s="26">
        <v>1</v>
      </c>
      <c r="F67" s="39">
        <v>9</v>
      </c>
      <c r="G67" s="26">
        <v>0</v>
      </c>
      <c r="H67" s="26">
        <v>0</v>
      </c>
    </row>
    <row r="68" spans="1:8" s="40" customFormat="1" x14ac:dyDescent="0.25">
      <c r="A68" s="20"/>
      <c r="B68" s="7" t="s">
        <v>124</v>
      </c>
      <c r="C68" s="23">
        <v>54.000000000000774</v>
      </c>
      <c r="D68" s="23">
        <v>5.9999999999999183</v>
      </c>
      <c r="E68" s="26">
        <v>0</v>
      </c>
      <c r="F68" s="39">
        <v>16.000000000000259</v>
      </c>
      <c r="G68" s="26">
        <v>1.0000000000000095</v>
      </c>
      <c r="H68" s="26">
        <v>0</v>
      </c>
    </row>
    <row r="69" spans="1:8" x14ac:dyDescent="0.25">
      <c r="B69" s="7" t="s">
        <v>107</v>
      </c>
      <c r="C69">
        <v>73.999999999999602</v>
      </c>
      <c r="D69" s="22">
        <v>2.0000000000000111</v>
      </c>
      <c r="E69" s="22">
        <v>3.0000000000000204</v>
      </c>
      <c r="F69" s="39">
        <v>14.000000000000146</v>
      </c>
      <c r="G69" s="22">
        <v>1.000000000000008</v>
      </c>
      <c r="H69" s="22">
        <v>0</v>
      </c>
    </row>
    <row r="70" spans="1:8" x14ac:dyDescent="0.25">
      <c r="A70" s="20"/>
      <c r="B70" s="7" t="s">
        <v>108</v>
      </c>
      <c r="C70">
        <v>55.000000000000021</v>
      </c>
      <c r="D70">
        <v>10.000000000000068</v>
      </c>
      <c r="E70" s="22">
        <v>2.0000000000000129</v>
      </c>
      <c r="F70" s="39">
        <v>16.000000000000387</v>
      </c>
      <c r="G70" s="22">
        <v>3.0000000000000013</v>
      </c>
      <c r="H70" s="22">
        <v>1</v>
      </c>
    </row>
    <row r="71" spans="1:8" x14ac:dyDescent="0.25">
      <c r="A71" s="20"/>
      <c r="B71" s="7" t="s">
        <v>109</v>
      </c>
      <c r="C71">
        <v>42.999999999999673</v>
      </c>
      <c r="D71">
        <v>6.0000000000000444</v>
      </c>
      <c r="E71" s="22">
        <v>2.0000000000000107</v>
      </c>
      <c r="F71" s="39">
        <v>18.000000000000014</v>
      </c>
      <c r="G71" s="22">
        <v>3.0000000000000036</v>
      </c>
      <c r="H71" s="22">
        <v>0</v>
      </c>
    </row>
    <row r="72" spans="1:8" x14ac:dyDescent="0.25">
      <c r="A72" s="20"/>
      <c r="B72" s="7" t="s">
        <v>110</v>
      </c>
      <c r="C72">
        <v>43.99999999999946</v>
      </c>
      <c r="D72">
        <v>8.0000000000000142</v>
      </c>
      <c r="E72" s="22">
        <v>2.0000000000000044</v>
      </c>
      <c r="F72" s="39">
        <v>21.999999999999631</v>
      </c>
      <c r="G72" s="22">
        <v>1.0000000000000031</v>
      </c>
      <c r="H72" s="22">
        <v>0</v>
      </c>
    </row>
    <row r="73" spans="1:8" x14ac:dyDescent="0.25">
      <c r="A73" s="20"/>
      <c r="B73" s="7" t="s">
        <v>111</v>
      </c>
      <c r="C73">
        <v>62.999999999999318</v>
      </c>
      <c r="D73">
        <v>5.9999999999999476</v>
      </c>
      <c r="E73">
        <v>7.0000000000000142</v>
      </c>
      <c r="F73" s="39">
        <v>25.999999999999748</v>
      </c>
      <c r="G73">
        <v>8.0000000000000853</v>
      </c>
      <c r="H73" s="22">
        <v>0</v>
      </c>
    </row>
    <row r="74" spans="1:8" x14ac:dyDescent="0.25">
      <c r="A74" s="32"/>
      <c r="B74" s="8" t="s">
        <v>112</v>
      </c>
      <c r="C74" s="25">
        <v>24.000000000000071</v>
      </c>
      <c r="D74" s="25">
        <v>14</v>
      </c>
      <c r="E74" s="42">
        <v>0</v>
      </c>
      <c r="F74" s="44">
        <v>6.0000000000000524</v>
      </c>
      <c r="G74" s="42">
        <v>2.0000000000000107</v>
      </c>
      <c r="H74" s="42">
        <v>1.00000000000001</v>
      </c>
    </row>
    <row r="75" spans="1:8" x14ac:dyDescent="0.25">
      <c r="A75" s="7" t="s">
        <v>32</v>
      </c>
      <c r="B75" s="7" t="s">
        <v>109</v>
      </c>
      <c r="C75">
        <v>1498.9999999999993</v>
      </c>
      <c r="D75">
        <v>125.0000000000002</v>
      </c>
      <c r="E75">
        <v>43.000000000000007</v>
      </c>
      <c r="F75" s="39">
        <v>500.99999999999972</v>
      </c>
      <c r="G75">
        <v>43.999999999999943</v>
      </c>
      <c r="H75">
        <v>6</v>
      </c>
    </row>
    <row r="76" spans="1:8" x14ac:dyDescent="0.25">
      <c r="A76" s="20"/>
      <c r="B76" s="7" t="s">
        <v>110</v>
      </c>
      <c r="C76">
        <v>1693.000000000002</v>
      </c>
      <c r="D76">
        <v>187.99999999999963</v>
      </c>
      <c r="E76">
        <v>56.999999999999929</v>
      </c>
      <c r="F76" s="39">
        <v>611</v>
      </c>
      <c r="G76">
        <v>52</v>
      </c>
      <c r="H76">
        <v>12.000000000000005</v>
      </c>
    </row>
    <row r="77" spans="1:8" x14ac:dyDescent="0.25">
      <c r="A77" s="20"/>
      <c r="B77" s="7" t="s">
        <v>111</v>
      </c>
      <c r="C77">
        <v>1021.0000000000006</v>
      </c>
      <c r="D77">
        <v>751.00000000000011</v>
      </c>
      <c r="E77">
        <v>96.000000000000057</v>
      </c>
      <c r="F77" s="39">
        <v>399.00000000000006</v>
      </c>
      <c r="G77">
        <v>140</v>
      </c>
      <c r="H77">
        <v>25</v>
      </c>
    </row>
    <row r="78" spans="1:8" x14ac:dyDescent="0.25">
      <c r="A78" s="32"/>
      <c r="B78" s="8" t="s">
        <v>112</v>
      </c>
      <c r="C78" s="25">
        <v>1457.9999999999998</v>
      </c>
      <c r="D78" s="25">
        <v>1213.9999999999991</v>
      </c>
      <c r="E78" s="25">
        <v>148</v>
      </c>
      <c r="F78" s="44">
        <v>629.99999999999898</v>
      </c>
      <c r="G78" s="25">
        <v>244.00000000000043</v>
      </c>
      <c r="H78" s="25">
        <v>39.000000000000007</v>
      </c>
    </row>
    <row r="79" spans="1:8" s="40" customFormat="1" x14ac:dyDescent="0.25">
      <c r="A79" s="7" t="s">
        <v>33</v>
      </c>
      <c r="B79" s="7" t="s">
        <v>123</v>
      </c>
      <c r="C79" s="23">
        <v>1301</v>
      </c>
      <c r="D79" s="23">
        <v>45</v>
      </c>
      <c r="E79" s="23">
        <v>25</v>
      </c>
      <c r="F79" s="39">
        <v>284</v>
      </c>
      <c r="G79" s="23">
        <v>6</v>
      </c>
      <c r="H79" s="26">
        <v>1</v>
      </c>
    </row>
    <row r="80" spans="1:8" x14ac:dyDescent="0.25">
      <c r="B80" s="7" t="s">
        <v>107</v>
      </c>
      <c r="C80">
        <v>4393</v>
      </c>
      <c r="D80">
        <v>255.00000000000003</v>
      </c>
      <c r="E80">
        <v>139</v>
      </c>
      <c r="F80" s="39">
        <v>1301</v>
      </c>
      <c r="G80">
        <v>70</v>
      </c>
      <c r="H80">
        <v>13</v>
      </c>
    </row>
    <row r="81" spans="1:8" x14ac:dyDescent="0.25">
      <c r="A81" s="20"/>
      <c r="B81" s="7" t="s">
        <v>109</v>
      </c>
      <c r="C81">
        <v>12171.999999999991</v>
      </c>
      <c r="D81">
        <v>1120</v>
      </c>
      <c r="E81">
        <v>437.99999999999972</v>
      </c>
      <c r="F81" s="39">
        <v>4070.0000000000073</v>
      </c>
      <c r="G81">
        <v>515</v>
      </c>
      <c r="H81">
        <v>110.00000000000006</v>
      </c>
    </row>
    <row r="82" spans="1:8" x14ac:dyDescent="0.25">
      <c r="A82" s="32"/>
      <c r="B82" s="8" t="s">
        <v>111</v>
      </c>
      <c r="C82" s="25">
        <v>15632.999999999995</v>
      </c>
      <c r="D82" s="25">
        <v>2363.9999999999991</v>
      </c>
      <c r="E82" s="25">
        <v>881.00000000000011</v>
      </c>
      <c r="F82" s="44">
        <v>4561.0000000000018</v>
      </c>
      <c r="G82" s="25">
        <v>1057.0000000000002</v>
      </c>
      <c r="H82" s="25">
        <v>257</v>
      </c>
    </row>
    <row r="83" spans="1:8" x14ac:dyDescent="0.25">
      <c r="A83" s="20" t="s">
        <v>35</v>
      </c>
      <c r="B83" s="7" t="s">
        <v>107</v>
      </c>
      <c r="C83">
        <v>30.000000000000007</v>
      </c>
      <c r="D83">
        <v>6</v>
      </c>
      <c r="E83" s="22">
        <v>2</v>
      </c>
      <c r="F83" s="39">
        <v>8.0000000000000018</v>
      </c>
      <c r="G83" s="22">
        <v>1.0000000000000002</v>
      </c>
      <c r="H83" s="22">
        <v>0</v>
      </c>
    </row>
    <row r="84" spans="1:8" x14ac:dyDescent="0.25">
      <c r="A84" s="32"/>
      <c r="B84" s="8" t="s">
        <v>111</v>
      </c>
      <c r="C84" s="25">
        <v>451.00000000000011</v>
      </c>
      <c r="D84" s="25">
        <v>57.000000000000014</v>
      </c>
      <c r="E84" s="25">
        <v>22</v>
      </c>
      <c r="F84" s="44">
        <v>120.00000000000003</v>
      </c>
      <c r="G84" s="25">
        <v>21</v>
      </c>
      <c r="H84" s="25">
        <v>5</v>
      </c>
    </row>
    <row r="85" spans="1:8" x14ac:dyDescent="0.25">
      <c r="A85" s="20" t="s">
        <v>37</v>
      </c>
      <c r="B85" s="7" t="s">
        <v>109</v>
      </c>
      <c r="C85">
        <v>3279.9999999999995</v>
      </c>
      <c r="D85">
        <v>369.00000000000006</v>
      </c>
      <c r="E85">
        <v>43.000000000000007</v>
      </c>
      <c r="F85" s="39">
        <v>341.00000000000006</v>
      </c>
      <c r="G85">
        <v>74</v>
      </c>
      <c r="H85">
        <v>7</v>
      </c>
    </row>
    <row r="86" spans="1:8" x14ac:dyDescent="0.25">
      <c r="A86" s="32"/>
      <c r="B86" s="8" t="s">
        <v>111</v>
      </c>
      <c r="C86" s="25">
        <v>2093.0000000000009</v>
      </c>
      <c r="D86" s="25">
        <v>283</v>
      </c>
      <c r="E86" s="25">
        <v>44</v>
      </c>
      <c r="F86" s="44">
        <v>230</v>
      </c>
      <c r="G86" s="25">
        <v>62</v>
      </c>
      <c r="H86" s="25">
        <v>6.0000000000000018</v>
      </c>
    </row>
    <row r="87" spans="1:8" x14ac:dyDescent="0.25">
      <c r="A87" s="20" t="s">
        <v>39</v>
      </c>
      <c r="B87" s="7" t="s">
        <v>108</v>
      </c>
      <c r="C87">
        <v>310</v>
      </c>
      <c r="D87">
        <v>129</v>
      </c>
      <c r="E87">
        <v>8</v>
      </c>
      <c r="F87" s="39">
        <v>95.000000000000014</v>
      </c>
      <c r="G87">
        <v>28.000000000000007</v>
      </c>
      <c r="H87" s="22">
        <v>4</v>
      </c>
    </row>
    <row r="88" spans="1:8" x14ac:dyDescent="0.25">
      <c r="A88" s="7"/>
      <c r="B88" s="7" t="s">
        <v>111</v>
      </c>
      <c r="C88">
        <v>691</v>
      </c>
      <c r="D88">
        <v>1405.9999999999998</v>
      </c>
      <c r="E88">
        <v>178</v>
      </c>
      <c r="F88" s="39">
        <v>327.00000000000091</v>
      </c>
      <c r="G88">
        <v>472.00000000000244</v>
      </c>
      <c r="H88">
        <v>64.000000000000057</v>
      </c>
    </row>
    <row r="89" spans="1:8" x14ac:dyDescent="0.25">
      <c r="A89" s="8"/>
      <c r="B89" s="8" t="s">
        <v>112</v>
      </c>
      <c r="C89" s="25">
        <v>620.00000000000034</v>
      </c>
      <c r="D89" s="25">
        <v>1582.9999999999907</v>
      </c>
      <c r="E89" s="25">
        <v>187.00000000000011</v>
      </c>
      <c r="F89" s="44">
        <v>241.00000000000026</v>
      </c>
      <c r="G89" s="25">
        <v>651.00000000000125</v>
      </c>
      <c r="H89" s="25">
        <v>75.000000000000185</v>
      </c>
    </row>
    <row r="90" spans="1:8" x14ac:dyDescent="0.25">
      <c r="A90" s="20" t="s">
        <v>40</v>
      </c>
      <c r="B90" s="7" t="s">
        <v>108</v>
      </c>
      <c r="C90">
        <v>358</v>
      </c>
      <c r="D90">
        <v>163</v>
      </c>
      <c r="E90">
        <v>37</v>
      </c>
      <c r="F90" s="39">
        <v>99.000000000000014</v>
      </c>
      <c r="G90">
        <v>51</v>
      </c>
      <c r="H90" s="22">
        <v>3</v>
      </c>
    </row>
    <row r="91" spans="1:8" x14ac:dyDescent="0.25">
      <c r="A91" s="32"/>
      <c r="B91" s="8" t="s">
        <v>111</v>
      </c>
      <c r="C91" s="25">
        <v>516.99999999999977</v>
      </c>
      <c r="D91" s="25">
        <v>620</v>
      </c>
      <c r="E91" s="25">
        <v>80</v>
      </c>
      <c r="F91" s="44">
        <v>192</v>
      </c>
      <c r="G91" s="25">
        <v>250.00000000000003</v>
      </c>
      <c r="H91" s="25">
        <v>24.000000000000004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4"/>
  <sheetViews>
    <sheetView topLeftCell="B1" zoomScale="85" zoomScaleNormal="85" workbookViewId="0">
      <selection activeCell="AG62" sqref="AG62"/>
    </sheetView>
  </sheetViews>
  <sheetFormatPr defaultRowHeight="15" x14ac:dyDescent="0.25"/>
  <cols>
    <col min="1" max="1" width="9.140625" style="20"/>
    <col min="2" max="3" width="23.140625" style="20" customWidth="1"/>
    <col min="4" max="4" width="7.7109375" style="18" customWidth="1"/>
    <col min="5" max="5" width="7.7109375" style="123" customWidth="1"/>
    <col min="6" max="6" width="7.7109375" style="16" customWidth="1"/>
    <col min="7" max="7" width="7.7109375" style="18" customWidth="1"/>
    <col min="8" max="8" width="7.7109375" style="29" customWidth="1"/>
    <col min="9" max="9" width="7.7109375" style="28" customWidth="1"/>
    <col min="10" max="10" width="7.7109375" style="18" customWidth="1"/>
    <col min="11" max="11" width="7.7109375" style="27" customWidth="1"/>
    <col min="12" max="12" width="7.7109375" style="28" customWidth="1"/>
    <col min="13" max="13" width="7.7109375" style="18" customWidth="1"/>
    <col min="14" max="14" width="7.7109375" style="29" customWidth="1"/>
    <col min="15" max="15" width="7.7109375" style="28" customWidth="1"/>
    <col min="16" max="16384" width="9.140625" style="20"/>
  </cols>
  <sheetData>
    <row r="1" spans="1:15" ht="15.75" x14ac:dyDescent="0.25">
      <c r="A1" s="197" t="s">
        <v>95</v>
      </c>
    </row>
    <row r="2" spans="1:15" x14ac:dyDescent="0.25">
      <c r="A2" s="97" t="s">
        <v>260</v>
      </c>
    </row>
    <row r="3" spans="1:15" x14ac:dyDescent="0.25">
      <c r="A3" s="97"/>
    </row>
    <row r="4" spans="1:15" x14ac:dyDescent="0.25">
      <c r="B4" s="18" t="s">
        <v>96</v>
      </c>
      <c r="C4" s="18"/>
      <c r="E4" s="30"/>
      <c r="F4" s="17"/>
    </row>
    <row r="5" spans="1:15" x14ac:dyDescent="0.25">
      <c r="B5" s="18"/>
      <c r="C5" s="18"/>
      <c r="D5" s="275" t="s">
        <v>97</v>
      </c>
      <c r="E5" s="275"/>
      <c r="F5" s="275"/>
      <c r="G5" s="275"/>
      <c r="H5" s="275"/>
      <c r="I5" s="275"/>
      <c r="J5" s="284" t="s">
        <v>98</v>
      </c>
      <c r="K5" s="275"/>
      <c r="L5" s="275"/>
      <c r="M5" s="275"/>
      <c r="N5" s="275"/>
      <c r="O5" s="275"/>
    </row>
    <row r="6" spans="1:15" x14ac:dyDescent="0.25">
      <c r="B6" s="18"/>
      <c r="C6" s="18"/>
      <c r="D6" s="275" t="s">
        <v>99</v>
      </c>
      <c r="E6" s="275"/>
      <c r="F6" s="275"/>
      <c r="G6" s="275" t="s">
        <v>100</v>
      </c>
      <c r="H6" s="275"/>
      <c r="I6" s="275"/>
      <c r="J6" s="284" t="s">
        <v>99</v>
      </c>
      <c r="K6" s="275"/>
      <c r="L6" s="275"/>
      <c r="M6" s="275" t="s">
        <v>100</v>
      </c>
      <c r="N6" s="275"/>
      <c r="O6" s="275"/>
    </row>
    <row r="7" spans="1:15" x14ac:dyDescent="0.25">
      <c r="B7" s="18" t="s">
        <v>3</v>
      </c>
      <c r="C7" s="18" t="s">
        <v>4</v>
      </c>
      <c r="D7" s="18" t="s">
        <v>101</v>
      </c>
      <c r="E7" s="30" t="s">
        <v>52</v>
      </c>
      <c r="F7" s="17"/>
      <c r="G7" s="18" t="s">
        <v>101</v>
      </c>
      <c r="H7" s="29" t="s">
        <v>52</v>
      </c>
      <c r="J7" s="36" t="s">
        <v>101</v>
      </c>
      <c r="K7" s="27" t="s">
        <v>52</v>
      </c>
      <c r="M7" s="18" t="s">
        <v>101</v>
      </c>
      <c r="N7" s="29" t="s">
        <v>52</v>
      </c>
    </row>
    <row r="8" spans="1:15" x14ac:dyDescent="0.25">
      <c r="A8" s="20" t="s">
        <v>114</v>
      </c>
      <c r="B8" s="20" t="s">
        <v>8</v>
      </c>
      <c r="C8" s="20" t="s">
        <v>107</v>
      </c>
      <c r="D8" s="18">
        <f>[2]ALCOHOL!D120</f>
        <v>57.56</v>
      </c>
      <c r="E8" s="123">
        <f>[2]ALCOHOL!E120</f>
        <v>55.01</v>
      </c>
      <c r="F8" s="16">
        <f>[2]ALCOHOL!F120</f>
        <v>60.17</v>
      </c>
      <c r="G8" s="18">
        <f>[2]ALCOHOL!J120</f>
        <v>30.79</v>
      </c>
      <c r="H8" s="29">
        <f>[2]ALCOHOL!K120</f>
        <v>26.54</v>
      </c>
      <c r="I8" s="28">
        <f>[2]ALCOHOL!L120</f>
        <v>35.06</v>
      </c>
      <c r="J8" s="36">
        <f>[2]ALCOHOL!D128</f>
        <v>8.39</v>
      </c>
      <c r="K8" s="27">
        <f>[2]ALCOHOL!E128</f>
        <v>7.43</v>
      </c>
      <c r="L8" s="28">
        <f>[2]ALCOHOL!F128</f>
        <v>9.3000000000000007</v>
      </c>
      <c r="M8" s="18">
        <f>[2]ALCOHOL!J128</f>
        <v>4.79</v>
      </c>
      <c r="N8" s="29">
        <f>[2]ALCOHOL!K128</f>
        <v>3.17</v>
      </c>
      <c r="O8" s="28">
        <f>[2]ALCOHOL!L128</f>
        <v>6.6</v>
      </c>
    </row>
    <row r="9" spans="1:15" x14ac:dyDescent="0.25">
      <c r="C9" s="20" t="s">
        <v>108</v>
      </c>
      <c r="D9" s="18">
        <f>[2]ALCOHOL!D121</f>
        <v>76.209999999999994</v>
      </c>
      <c r="E9" s="123">
        <f>[2]ALCOHOL!E121</f>
        <v>73.09</v>
      </c>
      <c r="F9" s="16">
        <f>[2]ALCOHOL!F121</f>
        <v>79.25</v>
      </c>
      <c r="G9" s="18">
        <f>[2]ALCOHOL!J121</f>
        <v>42.74</v>
      </c>
      <c r="H9" s="29">
        <f>[2]ALCOHOL!K121</f>
        <v>38</v>
      </c>
      <c r="I9" s="28">
        <f>[2]ALCOHOL!L121</f>
        <v>47.43</v>
      </c>
      <c r="J9" s="36">
        <f>[2]ALCOHOL!D129</f>
        <v>14.4</v>
      </c>
      <c r="K9" s="27">
        <f>[2]ALCOHOL!E129</f>
        <v>13.03</v>
      </c>
      <c r="L9" s="28">
        <f>[2]ALCOHOL!F129</f>
        <v>15.9</v>
      </c>
      <c r="M9" s="18">
        <f>[2]ALCOHOL!J129</f>
        <v>9.34</v>
      </c>
      <c r="N9" s="29">
        <f>[2]ALCOHOL!K129</f>
        <v>7.23</v>
      </c>
      <c r="O9" s="28">
        <f>[2]ALCOHOL!L129</f>
        <v>11.74</v>
      </c>
    </row>
    <row r="10" spans="1:15" x14ac:dyDescent="0.25">
      <c r="C10" s="20" t="s">
        <v>109</v>
      </c>
      <c r="D10" s="18">
        <f>[2]ALCOHOL!D122</f>
        <v>81.02</v>
      </c>
      <c r="E10" s="123">
        <f>[2]ALCOHOL!E122</f>
        <v>77.739999999999995</v>
      </c>
      <c r="F10" s="16">
        <f>[2]ALCOHOL!F122</f>
        <v>84.55</v>
      </c>
      <c r="G10" s="18">
        <f>[2]ALCOHOL!J122</f>
        <v>35.65</v>
      </c>
      <c r="H10" s="29">
        <f>[2]ALCOHOL!K122</f>
        <v>32.1</v>
      </c>
      <c r="I10" s="28">
        <f>[2]ALCOHOL!L122</f>
        <v>39.28</v>
      </c>
      <c r="J10" s="36">
        <f>[2]ALCOHOL!D130</f>
        <v>17.28</v>
      </c>
      <c r="K10" s="27">
        <f>[2]ALCOHOL!E130</f>
        <v>15.84</v>
      </c>
      <c r="L10" s="28">
        <f>[2]ALCOHOL!F130</f>
        <v>18.739999999999998</v>
      </c>
      <c r="M10" s="18">
        <f>[2]ALCOHOL!J130</f>
        <v>8.24</v>
      </c>
      <c r="N10" s="29">
        <f>[2]ALCOHOL!K130</f>
        <v>6.31</v>
      </c>
      <c r="O10" s="28">
        <f>[2]ALCOHOL!L130</f>
        <v>10.19</v>
      </c>
    </row>
    <row r="11" spans="1:15" x14ac:dyDescent="0.25">
      <c r="C11" s="20" t="s">
        <v>110</v>
      </c>
      <c r="D11" s="18">
        <f>[2]ALCOHOL!D123</f>
        <v>101.69</v>
      </c>
      <c r="E11" s="123">
        <f>[2]ALCOHOL!E123</f>
        <v>97.82</v>
      </c>
      <c r="F11" s="16">
        <f>[2]ALCOHOL!F123</f>
        <v>105.86</v>
      </c>
      <c r="G11" s="18">
        <f>[2]ALCOHOL!J123</f>
        <v>37.380000000000003</v>
      </c>
      <c r="H11" s="29">
        <f>[2]ALCOHOL!K123</f>
        <v>34.28</v>
      </c>
      <c r="I11" s="28">
        <f>[2]ALCOHOL!L123</f>
        <v>40.61</v>
      </c>
      <c r="J11" s="36">
        <f>[2]ALCOHOL!D131</f>
        <v>25.31</v>
      </c>
      <c r="K11" s="27">
        <f>[2]ALCOHOL!E131</f>
        <v>23.1</v>
      </c>
      <c r="L11" s="28">
        <f>[2]ALCOHOL!F131</f>
        <v>27.66</v>
      </c>
      <c r="M11" s="18">
        <f>[2]ALCOHOL!J131</f>
        <v>11.35</v>
      </c>
      <c r="N11" s="29">
        <f>[2]ALCOHOL!K131</f>
        <v>9.33</v>
      </c>
      <c r="O11" s="28">
        <f>[2]ALCOHOL!L131</f>
        <v>13.47</v>
      </c>
    </row>
    <row r="12" spans="1:15" x14ac:dyDescent="0.25">
      <c r="C12" s="20" t="s">
        <v>111</v>
      </c>
      <c r="D12" s="18">
        <f>[2]ALCOHOL!D124</f>
        <v>113.26</v>
      </c>
      <c r="E12" s="123">
        <f>[2]ALCOHOL!E124</f>
        <v>109.11</v>
      </c>
      <c r="F12" s="16">
        <f>[2]ALCOHOL!F124</f>
        <v>117.9</v>
      </c>
      <c r="G12" s="18">
        <f>[2]ALCOHOL!J124</f>
        <v>44.76</v>
      </c>
      <c r="H12" s="29">
        <f>[2]ALCOHOL!K124</f>
        <v>41.8</v>
      </c>
      <c r="I12" s="28">
        <f>[2]ALCOHOL!L124</f>
        <v>48.13</v>
      </c>
      <c r="J12" s="36">
        <f>[2]ALCOHOL!D132</f>
        <v>36.1</v>
      </c>
      <c r="K12" s="27">
        <f>[2]ALCOHOL!E132</f>
        <v>33.32</v>
      </c>
      <c r="L12" s="28">
        <f>[2]ALCOHOL!F132</f>
        <v>39.130000000000003</v>
      </c>
      <c r="M12" s="18">
        <f>[2]ALCOHOL!J132</f>
        <v>11.84</v>
      </c>
      <c r="N12" s="29">
        <f>[2]ALCOHOL!K132</f>
        <v>10.210000000000001</v>
      </c>
      <c r="O12" s="28">
        <f>[2]ALCOHOL!L132</f>
        <v>13.45</v>
      </c>
    </row>
    <row r="13" spans="1:15" x14ac:dyDescent="0.25">
      <c r="B13" s="32"/>
      <c r="C13" s="32" t="s">
        <v>112</v>
      </c>
      <c r="D13" s="33">
        <f>[2]ALCOHOL!D125</f>
        <v>144.61000000000001</v>
      </c>
      <c r="E13" s="198">
        <f>[2]ALCOHOL!E125</f>
        <v>139.32</v>
      </c>
      <c r="F13" s="196">
        <f>[2]ALCOHOL!F125</f>
        <v>150.5</v>
      </c>
      <c r="G13" s="33">
        <f>[2]ALCOHOL!J125</f>
        <v>48.61</v>
      </c>
      <c r="H13" s="34">
        <f>[2]ALCOHOL!K125</f>
        <v>45.43</v>
      </c>
      <c r="I13" s="35">
        <f>[2]ALCOHOL!L125</f>
        <v>51.54</v>
      </c>
      <c r="J13" s="37">
        <f>[2]ALCOHOL!D133</f>
        <v>49.97</v>
      </c>
      <c r="K13" s="199">
        <f>[2]ALCOHOL!E133</f>
        <v>46.02</v>
      </c>
      <c r="L13" s="35">
        <f>[2]ALCOHOL!F133</f>
        <v>54.09</v>
      </c>
      <c r="M13" s="33">
        <f>[2]ALCOHOL!J133</f>
        <v>13.79</v>
      </c>
      <c r="N13" s="34">
        <f>[2]ALCOHOL!K133</f>
        <v>12.16</v>
      </c>
      <c r="O13" s="35">
        <f>[2]ALCOHOL!L133</f>
        <v>15.35</v>
      </c>
    </row>
    <row r="14" spans="1:15" x14ac:dyDescent="0.25">
      <c r="B14" s="20" t="s">
        <v>10</v>
      </c>
      <c r="C14" s="20" t="s">
        <v>107</v>
      </c>
      <c r="J14" s="36"/>
    </row>
    <row r="15" spans="1:15" x14ac:dyDescent="0.25">
      <c r="C15" s="20" t="s">
        <v>108</v>
      </c>
      <c r="J15" s="36"/>
    </row>
    <row r="16" spans="1:15" x14ac:dyDescent="0.25">
      <c r="C16" s="20" t="s">
        <v>109</v>
      </c>
      <c r="D16" s="18">
        <f>[2]ALCOHOL!D338</f>
        <v>35.130000000000003</v>
      </c>
      <c r="E16" s="123">
        <f>[2]ALCOHOL!E338</f>
        <v>33.049999999999997</v>
      </c>
      <c r="F16" s="16">
        <f>[2]ALCOHOL!F338</f>
        <v>37.270000000000003</v>
      </c>
      <c r="G16" s="18">
        <f>[2]ALCOHOL!J338</f>
        <v>8.68</v>
      </c>
      <c r="H16" s="29">
        <f>[2]ALCOHOL!K338</f>
        <v>7.06</v>
      </c>
      <c r="I16" s="28">
        <f>[2]ALCOHOL!L338</f>
        <v>10.38</v>
      </c>
      <c r="J16" s="36">
        <f>[2]ALCOHOL!D342</f>
        <v>7.99</v>
      </c>
      <c r="K16" s="27">
        <f>[2]ALCOHOL!E342</f>
        <v>6.94</v>
      </c>
      <c r="L16" s="28">
        <f>[2]ALCOHOL!F342</f>
        <v>9</v>
      </c>
      <c r="M16" s="18">
        <f>[2]ALCOHOL!J342</f>
        <v>2.75</v>
      </c>
      <c r="N16" s="29">
        <f>[2]ALCOHOL!K342</f>
        <v>1.79</v>
      </c>
      <c r="O16" s="28">
        <f>[2]ALCOHOL!L342</f>
        <v>3.71</v>
      </c>
    </row>
    <row r="17" spans="1:15" x14ac:dyDescent="0.25">
      <c r="C17" s="20" t="s">
        <v>110</v>
      </c>
      <c r="D17" s="18">
        <f>[2]ALCOHOL!D339</f>
        <v>34.86</v>
      </c>
      <c r="E17" s="123">
        <f>[2]ALCOHOL!E339</f>
        <v>32.93</v>
      </c>
      <c r="F17" s="16">
        <f>[2]ALCOHOL!F339</f>
        <v>36.75</v>
      </c>
      <c r="G17" s="18">
        <f>[2]ALCOHOL!J339</f>
        <v>9.91</v>
      </c>
      <c r="H17" s="29">
        <f>[2]ALCOHOL!K339</f>
        <v>8.5299999999999994</v>
      </c>
      <c r="I17" s="28">
        <f>[2]ALCOHOL!L339</f>
        <v>11.36</v>
      </c>
      <c r="J17" s="36">
        <f>[2]ALCOHOL!D343</f>
        <v>9.4499999999999993</v>
      </c>
      <c r="K17" s="27">
        <f>[2]ALCOHOL!E343</f>
        <v>8.34</v>
      </c>
      <c r="L17" s="28">
        <f>[2]ALCOHOL!F343</f>
        <v>10.51</v>
      </c>
      <c r="M17" s="18">
        <f>[2]ALCOHOL!J343</f>
        <v>2.99</v>
      </c>
      <c r="N17" s="29">
        <f>[2]ALCOHOL!K343</f>
        <v>2.2599999999999998</v>
      </c>
      <c r="O17" s="28">
        <f>[2]ALCOHOL!L343</f>
        <v>3.77</v>
      </c>
    </row>
    <row r="18" spans="1:15" x14ac:dyDescent="0.25">
      <c r="C18" s="20" t="s">
        <v>111</v>
      </c>
      <c r="D18" s="18">
        <f>[2]ALCOHOL!D340</f>
        <v>37.520000000000003</v>
      </c>
      <c r="E18" s="123">
        <f>[2]ALCOHOL!E340</f>
        <v>35.33</v>
      </c>
      <c r="F18" s="16">
        <f>[2]ALCOHOL!F340</f>
        <v>39.659999999999997</v>
      </c>
      <c r="G18" s="18">
        <f>[2]ALCOHOL!J340</f>
        <v>9.81</v>
      </c>
      <c r="H18" s="29">
        <f>[2]ALCOHOL!K340</f>
        <v>8.58</v>
      </c>
      <c r="I18" s="28">
        <f>[2]ALCOHOL!L340</f>
        <v>11.2</v>
      </c>
      <c r="J18" s="36">
        <f>[2]ALCOHOL!D344</f>
        <v>11.48</v>
      </c>
      <c r="K18" s="27">
        <f>[2]ALCOHOL!E344</f>
        <v>10.35</v>
      </c>
      <c r="L18" s="28">
        <f>[2]ALCOHOL!F344</f>
        <v>12.76</v>
      </c>
      <c r="M18" s="18">
        <f>[2]ALCOHOL!J344</f>
        <v>3.92</v>
      </c>
      <c r="N18" s="29">
        <f>[2]ALCOHOL!K344</f>
        <v>3.13</v>
      </c>
      <c r="O18" s="28">
        <f>[2]ALCOHOL!L344</f>
        <v>4.7699999999999996</v>
      </c>
    </row>
    <row r="19" spans="1:15" x14ac:dyDescent="0.25">
      <c r="B19" s="32"/>
      <c r="C19" s="32" t="s">
        <v>112</v>
      </c>
      <c r="D19" s="33">
        <f>[2]ALCOHOL!D341</f>
        <v>35.36</v>
      </c>
      <c r="E19" s="198">
        <f>[2]ALCOHOL!E341</f>
        <v>32.86</v>
      </c>
      <c r="F19" s="196">
        <f>[2]ALCOHOL!F341</f>
        <v>37.79</v>
      </c>
      <c r="G19" s="33">
        <f>[2]ALCOHOL!J341</f>
        <v>10.06</v>
      </c>
      <c r="H19" s="34">
        <f>[2]ALCOHOL!K341</f>
        <v>8.7100000000000009</v>
      </c>
      <c r="I19" s="35">
        <f>[2]ALCOHOL!L341</f>
        <v>11.29</v>
      </c>
      <c r="J19" s="37">
        <f>[2]ALCOHOL!D345</f>
        <v>12.11</v>
      </c>
      <c r="K19" s="199">
        <f>[2]ALCOHOL!E345</f>
        <v>10.67</v>
      </c>
      <c r="L19" s="35">
        <f>[2]ALCOHOL!F345</f>
        <v>13.79</v>
      </c>
      <c r="M19" s="33">
        <f>[2]ALCOHOL!J345</f>
        <v>3.67</v>
      </c>
      <c r="N19" s="34">
        <f>[2]ALCOHOL!K345</f>
        <v>2.95</v>
      </c>
      <c r="O19" s="35">
        <f>[2]ALCOHOL!L345</f>
        <v>4.46</v>
      </c>
    </row>
    <row r="20" spans="1:15" ht="17.25" x14ac:dyDescent="0.25">
      <c r="B20" s="20" t="s">
        <v>76</v>
      </c>
      <c r="C20" s="20" t="s">
        <v>107</v>
      </c>
      <c r="D20" s="18">
        <f>[2]ALCOHOL!D239</f>
        <v>45.29</v>
      </c>
      <c r="E20" s="123">
        <f>[2]ALCOHOL!E239</f>
        <v>41.93</v>
      </c>
      <c r="F20" s="16">
        <f>[2]ALCOHOL!F239</f>
        <v>49.45</v>
      </c>
      <c r="G20" s="18">
        <f>[2]ALCOHOL!J239</f>
        <v>16.510000000000002</v>
      </c>
      <c r="H20" s="29">
        <f>[2]ALCOHOL!K239</f>
        <v>12.41</v>
      </c>
      <c r="I20" s="28">
        <f>[2]ALCOHOL!L239</f>
        <v>20.84</v>
      </c>
      <c r="J20" s="36">
        <f>[2]ALCOHOL!D247</f>
        <v>10.42</v>
      </c>
      <c r="K20" s="27">
        <f>[2]ALCOHOL!E247</f>
        <v>8.9600000000000009</v>
      </c>
      <c r="L20" s="28">
        <f>[2]ALCOHOL!F247</f>
        <v>11.96</v>
      </c>
      <c r="M20" s="18">
        <f>[2]ALCOHOL!J247</f>
        <v>4.63</v>
      </c>
      <c r="N20" s="29">
        <f>[2]ALCOHOL!K247</f>
        <v>2.79</v>
      </c>
      <c r="O20" s="28">
        <f>[2]ALCOHOL!L247</f>
        <v>7.31</v>
      </c>
    </row>
    <row r="21" spans="1:15" x14ac:dyDescent="0.25">
      <c r="C21" s="20" t="s">
        <v>108</v>
      </c>
      <c r="D21" s="18">
        <f>[2]ALCOHOL!D240</f>
        <v>56.27</v>
      </c>
      <c r="E21" s="123">
        <f>[2]ALCOHOL!E240</f>
        <v>50.94</v>
      </c>
      <c r="F21" s="16">
        <f>[2]ALCOHOL!F240</f>
        <v>60.83</v>
      </c>
      <c r="G21" s="18">
        <f>[2]ALCOHOL!J240</f>
        <v>17.36</v>
      </c>
      <c r="H21" s="29">
        <f>[2]ALCOHOL!K240</f>
        <v>13.34</v>
      </c>
      <c r="I21" s="28">
        <f>[2]ALCOHOL!L240</f>
        <v>21.82</v>
      </c>
      <c r="J21" s="36">
        <f>[2]ALCOHOL!D248</f>
        <v>11.29</v>
      </c>
      <c r="K21" s="27">
        <f>[2]ALCOHOL!E248</f>
        <v>9.2200000000000006</v>
      </c>
      <c r="L21" s="28">
        <f>[2]ALCOHOL!F248</f>
        <v>13.32</v>
      </c>
      <c r="M21" s="18">
        <f>[2]ALCOHOL!J248</f>
        <v>5.77</v>
      </c>
      <c r="N21" s="29">
        <f>[2]ALCOHOL!K248</f>
        <v>3.22</v>
      </c>
      <c r="O21" s="28">
        <f>[2]ALCOHOL!L248</f>
        <v>8.39</v>
      </c>
    </row>
    <row r="22" spans="1:15" x14ac:dyDescent="0.25">
      <c r="C22" s="20" t="s">
        <v>109</v>
      </c>
      <c r="D22" s="18">
        <f>[2]ALCOHOL!D241</f>
        <v>55.24</v>
      </c>
      <c r="E22" s="123">
        <f>[2]ALCOHOL!E241</f>
        <v>50.9</v>
      </c>
      <c r="F22" s="16">
        <f>[2]ALCOHOL!F241</f>
        <v>59.89</v>
      </c>
      <c r="G22" s="18">
        <f>[2]ALCOHOL!J241</f>
        <v>15.75</v>
      </c>
      <c r="H22" s="29">
        <f>[2]ALCOHOL!K241</f>
        <v>12.82</v>
      </c>
      <c r="I22" s="28">
        <f>[2]ALCOHOL!L241</f>
        <v>18.53</v>
      </c>
      <c r="J22" s="36">
        <f>[2]ALCOHOL!D249</f>
        <v>13.45</v>
      </c>
      <c r="K22" s="27">
        <f>[2]ALCOHOL!E249</f>
        <v>11.48</v>
      </c>
      <c r="L22" s="28">
        <f>[2]ALCOHOL!F249</f>
        <v>15.69</v>
      </c>
      <c r="M22" s="18">
        <f>[2]ALCOHOL!J249</f>
        <v>5.34</v>
      </c>
      <c r="N22" s="29">
        <f>[2]ALCOHOL!K249</f>
        <v>3.36</v>
      </c>
      <c r="O22" s="28">
        <f>[2]ALCOHOL!L249</f>
        <v>7.09</v>
      </c>
    </row>
    <row r="23" spans="1:15" x14ac:dyDescent="0.25">
      <c r="C23" s="20" t="s">
        <v>110</v>
      </c>
      <c r="D23" s="18">
        <f>[2]ALCOHOL!D242</f>
        <v>59.97</v>
      </c>
      <c r="E23" s="123">
        <f>[2]ALCOHOL!E242</f>
        <v>55.96</v>
      </c>
      <c r="F23" s="16">
        <f>[2]ALCOHOL!F242</f>
        <v>66.09</v>
      </c>
      <c r="G23" s="18">
        <f>[2]ALCOHOL!J242</f>
        <v>15.66</v>
      </c>
      <c r="H23" s="29">
        <f>[2]ALCOHOL!K242</f>
        <v>12.99</v>
      </c>
      <c r="I23" s="28">
        <f>[2]ALCOHOL!L242</f>
        <v>17.82</v>
      </c>
      <c r="J23" s="36">
        <f>[2]ALCOHOL!D250</f>
        <v>13.08</v>
      </c>
      <c r="K23" s="27">
        <f>[2]ALCOHOL!E250</f>
        <v>10.69</v>
      </c>
      <c r="L23" s="28">
        <f>[2]ALCOHOL!F250</f>
        <v>15.88</v>
      </c>
      <c r="M23" s="18">
        <f>[2]ALCOHOL!J250</f>
        <v>3.53</v>
      </c>
      <c r="N23" s="29">
        <f>[2]ALCOHOL!K250</f>
        <v>2.13</v>
      </c>
      <c r="O23" s="28">
        <f>[2]ALCOHOL!L250</f>
        <v>5.03</v>
      </c>
    </row>
    <row r="24" spans="1:15" x14ac:dyDescent="0.25">
      <c r="C24" s="20" t="s">
        <v>111</v>
      </c>
      <c r="D24" s="18">
        <f>[2]ALCOHOL!D243</f>
        <v>50.03</v>
      </c>
      <c r="E24" s="123">
        <f>[2]ALCOHOL!E243</f>
        <v>45.98</v>
      </c>
      <c r="F24" s="16">
        <f>[2]ALCOHOL!F243</f>
        <v>53.72</v>
      </c>
      <c r="G24" s="18">
        <f>[2]ALCOHOL!J243</f>
        <v>14.24</v>
      </c>
      <c r="H24" s="29">
        <f>[2]ALCOHOL!K243</f>
        <v>11.86</v>
      </c>
      <c r="I24" s="28">
        <f>[2]ALCOHOL!L243</f>
        <v>16.84</v>
      </c>
      <c r="J24" s="36">
        <f>[2]ALCOHOL!D251</f>
        <v>14.41</v>
      </c>
      <c r="K24" s="27">
        <f>[2]ALCOHOL!E251</f>
        <v>12.35</v>
      </c>
      <c r="L24" s="28">
        <f>[2]ALCOHOL!F251</f>
        <v>16.18</v>
      </c>
      <c r="M24" s="18">
        <f>[2]ALCOHOL!J251</f>
        <v>3.86</v>
      </c>
      <c r="N24" s="29">
        <f>[2]ALCOHOL!K251</f>
        <v>2.37</v>
      </c>
      <c r="O24" s="28">
        <f>[2]ALCOHOL!L251</f>
        <v>5.45</v>
      </c>
    </row>
    <row r="25" spans="1:15" x14ac:dyDescent="0.25">
      <c r="B25" s="32"/>
      <c r="C25" s="32" t="s">
        <v>112</v>
      </c>
      <c r="D25" s="33">
        <f>[2]ALCOHOL!D244</f>
        <v>47.16</v>
      </c>
      <c r="E25" s="198">
        <f>[2]ALCOHOL!E244</f>
        <v>41.67</v>
      </c>
      <c r="F25" s="196">
        <f>[2]ALCOHOL!F244</f>
        <v>53.99</v>
      </c>
      <c r="G25" s="33">
        <f>[2]ALCOHOL!J244</f>
        <v>11.87</v>
      </c>
      <c r="H25" s="34">
        <f>[2]ALCOHOL!K244</f>
        <v>9.3800000000000008</v>
      </c>
      <c r="I25" s="35">
        <f>[2]ALCOHOL!L244</f>
        <v>15.22</v>
      </c>
      <c r="J25" s="37">
        <f>[2]ALCOHOL!D252</f>
        <v>15.28</v>
      </c>
      <c r="K25" s="199">
        <f>[2]ALCOHOL!E252</f>
        <v>12.51</v>
      </c>
      <c r="L25" s="35">
        <f>[2]ALCOHOL!F252</f>
        <v>17.95</v>
      </c>
      <c r="M25" s="33">
        <f>[2]ALCOHOL!J252</f>
        <v>4.63</v>
      </c>
      <c r="N25" s="34">
        <f>[2]ALCOHOL!K252</f>
        <v>3.34</v>
      </c>
      <c r="O25" s="35">
        <f>[2]ALCOHOL!L252</f>
        <v>6.32</v>
      </c>
    </row>
    <row r="26" spans="1:15" x14ac:dyDescent="0.25">
      <c r="B26" s="20" t="s">
        <v>14</v>
      </c>
      <c r="C26" s="20" t="s">
        <v>107</v>
      </c>
      <c r="J26" s="36"/>
    </row>
    <row r="27" spans="1:15" x14ac:dyDescent="0.25">
      <c r="C27" s="20" t="s">
        <v>108</v>
      </c>
      <c r="J27" s="36"/>
    </row>
    <row r="28" spans="1:15" x14ac:dyDescent="0.25">
      <c r="C28" s="20" t="s">
        <v>109</v>
      </c>
      <c r="D28" s="18">
        <f>[2]ALCOHOL!D48</f>
        <v>65.38</v>
      </c>
      <c r="E28" s="123">
        <f>[2]ALCOHOL!E48</f>
        <v>62.28</v>
      </c>
      <c r="F28" s="16">
        <f>[2]ALCOHOL!F48</f>
        <v>68.78</v>
      </c>
      <c r="G28" s="18">
        <f>[2]ALCOHOL!J48</f>
        <v>25.97</v>
      </c>
      <c r="H28" s="29">
        <f>[2]ALCOHOL!K48</f>
        <v>22.62</v>
      </c>
      <c r="I28" s="28">
        <f>[2]ALCOHOL!L48</f>
        <v>29.41</v>
      </c>
      <c r="J28" s="36">
        <f>[2]ALCOHOL!D51</f>
        <v>22.51</v>
      </c>
      <c r="K28" s="27">
        <f>[2]ALCOHOL!E51</f>
        <v>20.76</v>
      </c>
      <c r="L28" s="28">
        <f>[2]ALCOHOL!F51</f>
        <v>24.13</v>
      </c>
      <c r="M28" s="18">
        <f>[2]ALCOHOL!J51</f>
        <v>16.579999999999998</v>
      </c>
      <c r="N28" s="29">
        <f>[2]ALCOHOL!K51</f>
        <v>9.61</v>
      </c>
      <c r="O28" s="28">
        <f>[2]ALCOHOL!L51</f>
        <v>26.18</v>
      </c>
    </row>
    <row r="29" spans="1:15" x14ac:dyDescent="0.25">
      <c r="C29" s="20" t="s">
        <v>110</v>
      </c>
      <c r="D29" s="18">
        <f>[2]ALCOHOL!D49</f>
        <v>76.55</v>
      </c>
      <c r="E29" s="123">
        <f>[2]ALCOHOL!E49</f>
        <v>73.11</v>
      </c>
      <c r="F29" s="16">
        <f>[2]ALCOHOL!F49</f>
        <v>80.650000000000006</v>
      </c>
      <c r="G29" s="18">
        <f>[2]ALCOHOL!J49</f>
        <v>35.28</v>
      </c>
      <c r="H29" s="29">
        <f>[2]ALCOHOL!K49</f>
        <v>30.09</v>
      </c>
      <c r="I29" s="28">
        <f>[2]ALCOHOL!L49</f>
        <v>42.74</v>
      </c>
      <c r="J29" s="36">
        <f>[2]ALCOHOL!D52</f>
        <v>27.83</v>
      </c>
      <c r="K29" s="27">
        <f>[2]ALCOHOL!E52</f>
        <v>25.91</v>
      </c>
      <c r="L29" s="28">
        <f>[2]ALCOHOL!F52</f>
        <v>29.76</v>
      </c>
      <c r="M29" s="18">
        <f>[2]ALCOHOL!J52</f>
        <v>13.34</v>
      </c>
      <c r="N29" s="29">
        <f>[2]ALCOHOL!K52</f>
        <v>10.92</v>
      </c>
      <c r="O29" s="28">
        <f>[2]ALCOHOL!L52</f>
        <v>15.9</v>
      </c>
    </row>
    <row r="30" spans="1:15" x14ac:dyDescent="0.25">
      <c r="C30" s="20" t="s">
        <v>111</v>
      </c>
      <c r="D30" s="18">
        <f>[2]ALCOHOL!D50</f>
        <v>106.71</v>
      </c>
      <c r="E30" s="123">
        <f>[2]ALCOHOL!E50</f>
        <v>102.34</v>
      </c>
      <c r="F30" s="16">
        <f>[2]ALCOHOL!F50</f>
        <v>110.83</v>
      </c>
      <c r="G30" s="18">
        <f>[2]ALCOHOL!J50</f>
        <v>37.119999999999997</v>
      </c>
      <c r="H30" s="29">
        <f>[2]ALCOHOL!K50</f>
        <v>33.840000000000003</v>
      </c>
      <c r="I30" s="28">
        <f>[2]ALCOHOL!L50</f>
        <v>40.61</v>
      </c>
      <c r="J30" s="36">
        <f>[2]ALCOHOL!D53</f>
        <v>36.520000000000003</v>
      </c>
      <c r="K30" s="27">
        <f>[2]ALCOHOL!E53</f>
        <v>34.29</v>
      </c>
      <c r="L30" s="28">
        <f>[2]ALCOHOL!F53</f>
        <v>38.869999999999997</v>
      </c>
      <c r="M30" s="18">
        <f>[2]ALCOHOL!J53</f>
        <v>15.44</v>
      </c>
      <c r="N30" s="29">
        <f>[2]ALCOHOL!K53</f>
        <v>13.29</v>
      </c>
      <c r="O30" s="28">
        <f>[2]ALCOHOL!L53</f>
        <v>17.97</v>
      </c>
    </row>
    <row r="31" spans="1:15" x14ac:dyDescent="0.25">
      <c r="B31" s="32"/>
      <c r="C31" s="32" t="s">
        <v>112</v>
      </c>
      <c r="D31" s="33"/>
      <c r="E31" s="198"/>
      <c r="F31" s="196"/>
      <c r="G31" s="33"/>
      <c r="H31" s="34"/>
      <c r="I31" s="35"/>
      <c r="J31" s="37"/>
      <c r="K31" s="199"/>
      <c r="L31" s="35"/>
      <c r="M31" s="33"/>
      <c r="N31" s="34"/>
      <c r="O31" s="35"/>
    </row>
    <row r="32" spans="1:15" x14ac:dyDescent="0.25">
      <c r="A32" s="20" t="s">
        <v>115</v>
      </c>
      <c r="B32" s="20" t="s">
        <v>43</v>
      </c>
      <c r="C32" s="20" t="s">
        <v>107</v>
      </c>
      <c r="J32" s="36"/>
    </row>
    <row r="33" spans="2:15" x14ac:dyDescent="0.25">
      <c r="C33" s="20" t="s">
        <v>108</v>
      </c>
      <c r="J33" s="36"/>
    </row>
    <row r="34" spans="2:15" x14ac:dyDescent="0.25">
      <c r="C34" s="20" t="s">
        <v>109</v>
      </c>
      <c r="D34" s="18">
        <f>[2]ALCOHOL!D271</f>
        <v>11.7</v>
      </c>
      <c r="E34" s="123">
        <f>[2]ALCOHOL!E271</f>
        <v>7.78</v>
      </c>
      <c r="F34" s="16" t="s">
        <v>93</v>
      </c>
      <c r="J34" s="36"/>
    </row>
    <row r="35" spans="2:15" x14ac:dyDescent="0.25">
      <c r="C35" s="20" t="s">
        <v>110</v>
      </c>
      <c r="D35" s="18">
        <f>[2]ALCOHOL!D272</f>
        <v>24.42</v>
      </c>
      <c r="E35" s="123">
        <f>[2]ALCOHOL!E272</f>
        <v>18.96</v>
      </c>
      <c r="F35" s="16">
        <f>[2]ALCOHOL!F272</f>
        <v>30.83</v>
      </c>
      <c r="G35" s="18">
        <f>[2]ALCOHOL!J272</f>
        <v>15.13</v>
      </c>
      <c r="H35" s="29">
        <f>[2]ALCOHOL!K272</f>
        <v>0</v>
      </c>
      <c r="I35" s="28">
        <f>[2]ALCOHOL!L272</f>
        <v>35.5</v>
      </c>
      <c r="J35" s="36"/>
    </row>
    <row r="36" spans="2:15" x14ac:dyDescent="0.25">
      <c r="C36" s="20" t="s">
        <v>111</v>
      </c>
      <c r="D36" s="18">
        <f>[2]ALCOHOL!D273</f>
        <v>64.22</v>
      </c>
      <c r="E36" s="123">
        <f>[2]ALCOHOL!E273</f>
        <v>52.4</v>
      </c>
      <c r="F36" s="16">
        <f>[2]ALCOHOL!F273</f>
        <v>76.42</v>
      </c>
      <c r="G36" s="18">
        <f>[2]ALCOHOL!J273</f>
        <v>24.29</v>
      </c>
      <c r="H36" s="29">
        <f>[2]ALCOHOL!K273</f>
        <v>13.48</v>
      </c>
      <c r="I36" s="28">
        <f>[2]ALCOHOL!L273</f>
        <v>36.69</v>
      </c>
      <c r="J36" s="36">
        <f>[2]ALCOHOL!D277</f>
        <v>25.54</v>
      </c>
      <c r="K36" s="27">
        <f>[2]ALCOHOL!E277</f>
        <v>18.8</v>
      </c>
      <c r="L36" s="28">
        <f>[2]ALCOHOL!F277</f>
        <v>33.03</v>
      </c>
      <c r="M36" s="18">
        <f>[2]ALCOHOL!J277</f>
        <v>11.93</v>
      </c>
      <c r="N36" s="29">
        <f>[2]ALCOHOL!K277</f>
        <v>4.37</v>
      </c>
      <c r="O36" s="28">
        <f>[2]ALCOHOL!L277</f>
        <v>21.18</v>
      </c>
    </row>
    <row r="37" spans="2:15" x14ac:dyDescent="0.25">
      <c r="B37" s="32"/>
      <c r="C37" s="32" t="s">
        <v>112</v>
      </c>
      <c r="D37" s="33">
        <f>[2]ALCOHOL!D274</f>
        <v>47.12</v>
      </c>
      <c r="E37" s="198">
        <f>[2]ALCOHOL!E274</f>
        <v>36.909999999999997</v>
      </c>
      <c r="F37" s="196">
        <f>[2]ALCOHOL!F274</f>
        <v>57.56</v>
      </c>
      <c r="G37" s="33">
        <f>[2]ALCOHOL!J274</f>
        <v>30.95</v>
      </c>
      <c r="H37" s="34">
        <f>[2]ALCOHOL!K274</f>
        <v>18.53</v>
      </c>
      <c r="I37" s="35">
        <f>[2]ALCOHOL!L274</f>
        <v>45.34</v>
      </c>
      <c r="J37" s="37">
        <f>[2]ALCOHOL!D278</f>
        <v>20.6</v>
      </c>
      <c r="K37" s="199">
        <f>[2]ALCOHOL!E278</f>
        <v>13.76</v>
      </c>
      <c r="L37" s="35">
        <f>[2]ALCOHOL!F278</f>
        <v>27.74</v>
      </c>
      <c r="M37" s="33">
        <f>[2]ALCOHOL!J278</f>
        <v>13.25</v>
      </c>
      <c r="N37" s="34">
        <f>[2]ALCOHOL!K278</f>
        <v>5.68</v>
      </c>
      <c r="O37" s="35">
        <f>[2]ALCOHOL!L278</f>
        <v>22.4</v>
      </c>
    </row>
    <row r="38" spans="2:15" x14ac:dyDescent="0.25">
      <c r="B38" s="20" t="s">
        <v>16</v>
      </c>
      <c r="C38" s="20" t="s">
        <v>107</v>
      </c>
      <c r="E38" s="29"/>
      <c r="F38" s="28"/>
      <c r="J38" s="36"/>
      <c r="K38" s="29"/>
    </row>
    <row r="39" spans="2:15" x14ac:dyDescent="0.25">
      <c r="C39" s="20" t="s">
        <v>108</v>
      </c>
      <c r="E39" s="29"/>
      <c r="F39" s="28"/>
      <c r="J39" s="36"/>
      <c r="K39" s="29"/>
    </row>
    <row r="40" spans="2:15" x14ac:dyDescent="0.25">
      <c r="C40" s="20" t="s">
        <v>109</v>
      </c>
      <c r="E40" s="29"/>
      <c r="F40" s="28"/>
      <c r="J40" s="36"/>
      <c r="K40" s="29"/>
    </row>
    <row r="41" spans="2:15" x14ac:dyDescent="0.25">
      <c r="C41" s="20" t="s">
        <v>110</v>
      </c>
      <c r="E41" s="29"/>
      <c r="F41" s="28"/>
      <c r="J41" s="36"/>
      <c r="K41" s="29"/>
    </row>
    <row r="42" spans="2:15" x14ac:dyDescent="0.25">
      <c r="C42" s="20" t="s">
        <v>111</v>
      </c>
      <c r="D42" s="18">
        <f>[2]ALCOHOL!D67</f>
        <v>21.87</v>
      </c>
      <c r="E42" s="29">
        <f>[2]ALCOHOL!E67</f>
        <v>16.71</v>
      </c>
      <c r="F42" s="28">
        <f>[2]ALCOHOL!F67</f>
        <v>27.34</v>
      </c>
      <c r="G42" s="18">
        <f>[2]ALCOHOL!J67</f>
        <v>11.88</v>
      </c>
      <c r="H42" s="29">
        <f>[2]ALCOHOL!K67</f>
        <v>5.87</v>
      </c>
      <c r="I42" s="28">
        <f>[2]ALCOHOL!L67</f>
        <v>18.75</v>
      </c>
      <c r="J42" s="36">
        <f>[2]ALCOHOL!D75</f>
        <v>10.41</v>
      </c>
      <c r="K42" s="29">
        <f>[2]ALCOHOL!E75</f>
        <v>7.25</v>
      </c>
      <c r="L42" s="28">
        <f>[2]ALCOHOL!F75</f>
        <v>13.61</v>
      </c>
      <c r="M42" s="18">
        <f>[2]ALCOHOL!J75</f>
        <v>7.88</v>
      </c>
      <c r="N42" s="29">
        <f>[2]ALCOHOL!K75</f>
        <v>3.26</v>
      </c>
      <c r="O42" s="28">
        <f>[2]ALCOHOL!L75</f>
        <v>13.38</v>
      </c>
    </row>
    <row r="43" spans="2:15" x14ac:dyDescent="0.25">
      <c r="B43" s="32"/>
      <c r="C43" s="32" t="s">
        <v>112</v>
      </c>
      <c r="D43" s="33">
        <f>[2]ALCOHOL!D68</f>
        <v>26.04</v>
      </c>
      <c r="E43" s="34">
        <f>[2]ALCOHOL!E68</f>
        <v>19.62</v>
      </c>
      <c r="F43" s="35">
        <f>[2]ALCOHOL!F68</f>
        <v>32.6</v>
      </c>
      <c r="G43" s="33">
        <f>[2]ALCOHOL!J68</f>
        <v>11.87</v>
      </c>
      <c r="H43" s="34">
        <f>[2]ALCOHOL!K68</f>
        <v>5.76</v>
      </c>
      <c r="I43" s="35">
        <f>[2]ALCOHOL!L68</f>
        <v>19</v>
      </c>
      <c r="J43" s="37">
        <f>[2]ALCOHOL!D76</f>
        <v>12</v>
      </c>
      <c r="K43" s="34">
        <f>[2]ALCOHOL!E76</f>
        <v>8.34</v>
      </c>
      <c r="L43" s="35">
        <f>[2]ALCOHOL!F76</f>
        <v>16.559999999999999</v>
      </c>
      <c r="M43" s="33">
        <f>[2]ALCOHOL!J76</f>
        <v>9.7899999999999991</v>
      </c>
      <c r="N43" s="34">
        <f>[2]ALCOHOL!K76</f>
        <v>3.88</v>
      </c>
      <c r="O43" s="35">
        <f>[2]ALCOHOL!L76</f>
        <v>16.38</v>
      </c>
    </row>
    <row r="44" spans="2:15" x14ac:dyDescent="0.25">
      <c r="B44" s="20" t="s">
        <v>284</v>
      </c>
      <c r="C44" s="20" t="s">
        <v>107</v>
      </c>
      <c r="D44" s="18">
        <f>[2]ALCOHOL!D86</f>
        <v>5.2</v>
      </c>
      <c r="E44" s="29">
        <f>[2]ALCOHOL!E86</f>
        <v>3.41</v>
      </c>
      <c r="F44" s="28">
        <f>[2]ALCOHOL!F86</f>
        <v>7.19</v>
      </c>
      <c r="G44" s="18">
        <f>[2]ALCOHOL!J86</f>
        <v>5.79</v>
      </c>
      <c r="H44" s="29">
        <f>[2]ALCOHOL!K86</f>
        <v>1.18</v>
      </c>
      <c r="I44" s="28">
        <f>[2]ALCOHOL!L86</f>
        <v>12.56</v>
      </c>
      <c r="J44" s="36">
        <f>[2]ALCOHOL!D94</f>
        <v>2.64</v>
      </c>
      <c r="K44" s="29">
        <f>[2]ALCOHOL!E94</f>
        <v>1.35</v>
      </c>
      <c r="L44" s="28">
        <f>[2]ALCOHOL!F94</f>
        <v>4.05</v>
      </c>
      <c r="M44" s="18">
        <f>[2]ALCOHOL!J94</f>
        <v>2.89</v>
      </c>
      <c r="N44" s="29">
        <f>[2]ALCOHOL!K94</f>
        <v>0</v>
      </c>
      <c r="O44" s="28">
        <f>[2]ALCOHOL!L94</f>
        <v>8.68</v>
      </c>
    </row>
    <row r="45" spans="2:15" x14ac:dyDescent="0.25">
      <c r="C45" s="20" t="s">
        <v>108</v>
      </c>
      <c r="D45" s="18">
        <f>[2]ALCOHOL!D87</f>
        <v>6.27</v>
      </c>
      <c r="E45" s="29">
        <f>[2]ALCOHOL!E87</f>
        <v>4.22</v>
      </c>
      <c r="F45" s="28">
        <f>[2]ALCOHOL!F87</f>
        <v>8.34</v>
      </c>
      <c r="G45" s="18">
        <f>[2]ALCOHOL!J87</f>
        <v>6.95</v>
      </c>
      <c r="H45" s="29">
        <f>[2]ALCOHOL!K87</f>
        <v>1.63</v>
      </c>
      <c r="I45" s="28">
        <f>[2]ALCOHOL!L87</f>
        <v>13.68</v>
      </c>
      <c r="J45" s="36">
        <f>[2]ALCOHOL!D95</f>
        <v>3.66</v>
      </c>
      <c r="K45" s="29">
        <f>[2]ALCOHOL!E95</f>
        <v>2.12</v>
      </c>
      <c r="L45" s="28">
        <f>[2]ALCOHOL!F95</f>
        <v>5.42</v>
      </c>
      <c r="M45" s="18">
        <f>[2]ALCOHOL!J95</f>
        <v>4.3600000000000003</v>
      </c>
      <c r="N45" s="29">
        <f>[2]ALCOHOL!K95</f>
        <v>0</v>
      </c>
      <c r="O45" s="28">
        <f>[2]ALCOHOL!L95</f>
        <v>12.43</v>
      </c>
    </row>
    <row r="46" spans="2:15" x14ac:dyDescent="0.25">
      <c r="C46" s="20" t="s">
        <v>109</v>
      </c>
      <c r="D46" s="18">
        <f>[2]ALCOHOL!D88</f>
        <v>8.01</v>
      </c>
      <c r="E46" s="29">
        <f>[2]ALCOHOL!E88</f>
        <v>5.52</v>
      </c>
      <c r="F46" s="28">
        <f>[2]ALCOHOL!F88</f>
        <v>10.59</v>
      </c>
      <c r="G46" s="18">
        <f>[2]ALCOHOL!J88</f>
        <v>5.92</v>
      </c>
      <c r="H46" s="29">
        <f>[2]ALCOHOL!K88</f>
        <v>1.44</v>
      </c>
      <c r="I46" s="28">
        <f>[2]ALCOHOL!L88</f>
        <v>11.17</v>
      </c>
      <c r="J46" s="36">
        <f>[2]ALCOHOL!D96</f>
        <v>5.61</v>
      </c>
      <c r="K46" s="29">
        <f>[2]ALCOHOL!E96</f>
        <v>3.74</v>
      </c>
      <c r="L46" s="28">
        <f>[2]ALCOHOL!F96</f>
        <v>7.65</v>
      </c>
      <c r="M46" s="18">
        <f>[2]ALCOHOL!J96</f>
        <v>6.16</v>
      </c>
      <c r="N46" s="29">
        <f>[2]ALCOHOL!K96</f>
        <v>1.57</v>
      </c>
      <c r="O46" s="28">
        <f>[2]ALCOHOL!L96</f>
        <v>12.26</v>
      </c>
    </row>
    <row r="47" spans="2:15" x14ac:dyDescent="0.25">
      <c r="C47" s="20" t="s">
        <v>110</v>
      </c>
      <c r="D47" s="18">
        <f>[2]ALCOHOL!D89</f>
        <v>14.72</v>
      </c>
      <c r="E47" s="29">
        <f>[2]ALCOHOL!E89</f>
        <v>11.22</v>
      </c>
      <c r="F47" s="28">
        <f>[2]ALCOHOL!F89</f>
        <v>18.760000000000002</v>
      </c>
      <c r="G47" s="18">
        <f>[2]ALCOHOL!J89</f>
        <v>13.11</v>
      </c>
      <c r="H47" s="29">
        <f>[2]ALCOHOL!K89</f>
        <v>7.39</v>
      </c>
      <c r="I47" s="28">
        <f>[2]ALCOHOL!L89</f>
        <v>20.39</v>
      </c>
      <c r="J47" s="36">
        <f>[2]ALCOHOL!D97</f>
        <v>8.34</v>
      </c>
      <c r="K47" s="29">
        <f>[2]ALCOHOL!E97</f>
        <v>5.99</v>
      </c>
      <c r="L47" s="28">
        <f>[2]ALCOHOL!F97</f>
        <v>11.06</v>
      </c>
      <c r="M47" s="18">
        <f>[2]ALCOHOL!J97</f>
        <v>7.1</v>
      </c>
      <c r="N47" s="29">
        <f>[2]ALCOHOL!K97</f>
        <v>2.23</v>
      </c>
      <c r="O47" s="28">
        <f>[2]ALCOHOL!L97</f>
        <v>13.21</v>
      </c>
    </row>
    <row r="48" spans="2:15" x14ac:dyDescent="0.25">
      <c r="C48" s="20" t="s">
        <v>111</v>
      </c>
      <c r="D48" s="18">
        <f>[2]ALCOHOL!D90</f>
        <v>19.55</v>
      </c>
      <c r="E48" s="29">
        <f>[2]ALCOHOL!E90</f>
        <v>15.72</v>
      </c>
      <c r="F48" s="28">
        <f>[2]ALCOHOL!F90</f>
        <v>23.9</v>
      </c>
      <c r="G48" s="18">
        <f>[2]ALCOHOL!J90</f>
        <v>11.88</v>
      </c>
      <c r="H48" s="29">
        <f>[2]ALCOHOL!K90</f>
        <v>6.06</v>
      </c>
      <c r="I48" s="28">
        <f>[2]ALCOHOL!L90</f>
        <v>18.79</v>
      </c>
      <c r="J48" s="36">
        <f>[2]ALCOHOL!D98</f>
        <v>9.35</v>
      </c>
      <c r="K48" s="29">
        <f>[2]ALCOHOL!E98</f>
        <v>6.86</v>
      </c>
      <c r="L48" s="28">
        <f>[2]ALCOHOL!F98</f>
        <v>11.88</v>
      </c>
      <c r="M48" s="18">
        <f>[2]ALCOHOL!J98</f>
        <v>7.88</v>
      </c>
      <c r="N48" s="29">
        <f>[2]ALCOHOL!K98</f>
        <v>3.33</v>
      </c>
      <c r="O48" s="28">
        <f>[2]ALCOHOL!L98</f>
        <v>13.32</v>
      </c>
    </row>
    <row r="49" spans="2:15" x14ac:dyDescent="0.25">
      <c r="B49" s="32"/>
      <c r="C49" s="32" t="s">
        <v>112</v>
      </c>
      <c r="D49" s="33">
        <f>[2]ALCOHOL!D91</f>
        <v>23.1</v>
      </c>
      <c r="E49" s="34">
        <f>[2]ALCOHOL!E91</f>
        <v>18.170000000000002</v>
      </c>
      <c r="F49" s="35">
        <f>[2]ALCOHOL!F91</f>
        <v>28.76</v>
      </c>
      <c r="G49" s="33">
        <f>[2]ALCOHOL!J91</f>
        <v>11.87</v>
      </c>
      <c r="H49" s="34">
        <f>[2]ALCOHOL!K91</f>
        <v>5.18</v>
      </c>
      <c r="I49" s="158">
        <f>[2]ALCOHOL!L91</f>
        <v>18.46</v>
      </c>
      <c r="J49" s="37">
        <f>[2]ALCOHOL!D99</f>
        <v>11.41</v>
      </c>
      <c r="K49" s="34">
        <f>[2]ALCOHOL!E99</f>
        <v>8.07</v>
      </c>
      <c r="L49" s="35">
        <f>[2]ALCOHOL!F99</f>
        <v>15.05</v>
      </c>
      <c r="M49" s="33">
        <f>[2]ALCOHOL!J99</f>
        <v>9.7899999999999991</v>
      </c>
      <c r="N49" s="34">
        <f>[2]ALCOHOL!K99</f>
        <v>3.85</v>
      </c>
      <c r="O49" s="35">
        <f>[2]ALCOHOL!L99</f>
        <v>16.09</v>
      </c>
    </row>
    <row r="50" spans="2:15" x14ac:dyDescent="0.25">
      <c r="B50" s="20" t="s">
        <v>18</v>
      </c>
      <c r="C50" s="20" t="s">
        <v>107</v>
      </c>
      <c r="E50" s="29"/>
      <c r="F50" s="28"/>
      <c r="J50" s="36"/>
    </row>
    <row r="51" spans="2:15" x14ac:dyDescent="0.25">
      <c r="C51" s="20" t="s">
        <v>108</v>
      </c>
      <c r="E51" s="29"/>
      <c r="F51" s="28"/>
      <c r="J51" s="36"/>
    </row>
    <row r="52" spans="2:15" x14ac:dyDescent="0.25">
      <c r="C52" s="20" t="s">
        <v>109</v>
      </c>
      <c r="D52" s="18">
        <f>[2]ALCOHOLcomp!D20</f>
        <v>8.7899999999999991</v>
      </c>
      <c r="E52" s="123">
        <f>[2]ALCOHOLcomp!E20</f>
        <v>8.08</v>
      </c>
      <c r="F52" s="16">
        <f>[2]ALCOHOLcomp!F20</f>
        <v>9.52</v>
      </c>
      <c r="G52" s="18">
        <f>[2]ALCOHOLcomp!J20</f>
        <v>5.62</v>
      </c>
      <c r="H52" s="29">
        <f>[2]ALCOHOLcomp!K20</f>
        <v>4.3899999999999997</v>
      </c>
      <c r="I52" s="28">
        <f>[2]ALCOHOLcomp!L20</f>
        <v>6.96</v>
      </c>
      <c r="J52" s="36">
        <f>[2]ALCOHOLcomp!D25</f>
        <v>2.39</v>
      </c>
      <c r="K52" s="27">
        <f>[2]ALCOHOLcomp!E25</f>
        <v>2.0699999999999998</v>
      </c>
      <c r="L52" s="28">
        <f>[2]ALCOHOLcomp!F25</f>
        <v>2.78</v>
      </c>
      <c r="M52" s="18">
        <f>[2]ALCOHOLcomp!J25</f>
        <v>2.19</v>
      </c>
      <c r="N52" s="29">
        <f>[2]ALCOHOLcomp!K25</f>
        <v>1.19</v>
      </c>
      <c r="O52" s="28">
        <f>[2]ALCOHOLcomp!L25</f>
        <v>3.13</v>
      </c>
    </row>
    <row r="53" spans="2:15" x14ac:dyDescent="0.25">
      <c r="C53" s="20" t="s">
        <v>110</v>
      </c>
      <c r="J53" s="36"/>
    </row>
    <row r="54" spans="2:15" x14ac:dyDescent="0.25">
      <c r="C54" s="20" t="s">
        <v>111</v>
      </c>
      <c r="D54" s="18">
        <f>[2]ALCOHOLcomp!D24</f>
        <v>0</v>
      </c>
      <c r="E54" s="123">
        <f>[2]ALCOHOLcomp!E24</f>
        <v>0</v>
      </c>
      <c r="F54" s="16">
        <f>[2]ALCOHOLcomp!F24</f>
        <v>0</v>
      </c>
      <c r="G54" s="18">
        <f>[2]ALCOHOLcomp!J24</f>
        <v>0</v>
      </c>
      <c r="H54" s="29">
        <f>[2]ALCOHOLcomp!K24</f>
        <v>0</v>
      </c>
      <c r="I54" s="28">
        <f>[2]ALCOHOLcomp!L24</f>
        <v>0</v>
      </c>
      <c r="J54" s="36">
        <f>[2]ALCOHOLcomp!D29</f>
        <v>12.97</v>
      </c>
      <c r="K54" s="27">
        <f>[2]ALCOHOLcomp!E29</f>
        <v>11.9</v>
      </c>
      <c r="L54" s="28">
        <f>[2]ALCOHOLcomp!F29</f>
        <v>14.13</v>
      </c>
      <c r="M54" s="18">
        <f>[2]ALCOHOLcomp!J29</f>
        <v>0</v>
      </c>
      <c r="N54" s="29">
        <f>[2]ALCOHOLcomp!K29</f>
        <v>0</v>
      </c>
      <c r="O54" s="28">
        <f>[2]ALCOHOLcomp!L29</f>
        <v>0</v>
      </c>
    </row>
    <row r="55" spans="2:15" x14ac:dyDescent="0.25">
      <c r="B55" s="32"/>
      <c r="C55" s="32" t="s">
        <v>112</v>
      </c>
      <c r="D55" s="33"/>
      <c r="E55" s="198"/>
      <c r="F55" s="196"/>
      <c r="G55" s="33"/>
      <c r="H55" s="34"/>
      <c r="I55" s="35"/>
      <c r="J55" s="37"/>
      <c r="K55" s="199"/>
      <c r="L55" s="35"/>
      <c r="M55" s="33"/>
      <c r="N55" s="34"/>
      <c r="O55" s="35"/>
    </row>
    <row r="56" spans="2:15" x14ac:dyDescent="0.25">
      <c r="B56" s="20" t="s">
        <v>19</v>
      </c>
      <c r="C56" s="20" t="s">
        <v>107</v>
      </c>
      <c r="D56" s="18">
        <f>([2]ALCOHOL!D142+[2]ALCOHOL!D143)/2</f>
        <v>74.162769999999995</v>
      </c>
      <c r="E56" s="29">
        <f>([2]ALCOHOL!E142+[2]ALCOHOL!E143)/2</f>
        <v>62.51135</v>
      </c>
      <c r="F56" s="28">
        <f>([2]ALCOHOL!F142+[2]ALCOHOL!F143)/2</f>
        <v>86.665449999999993</v>
      </c>
      <c r="G56" s="18">
        <f>([2]ALCOHOL!J142+[2]ALCOHOL!J143)/2</f>
        <v>10.702345000000001</v>
      </c>
      <c r="H56" s="29">
        <f>([2]ALCOHOL!K142+[2]ALCOHOL!K143)/2</f>
        <v>1.9511149999999999</v>
      </c>
      <c r="I56" s="28">
        <f>([2]ALCOHOL!L142+[2]ALCOHOL!L143)/2</f>
        <v>24.517830000000004</v>
      </c>
      <c r="J56" s="36">
        <f>([2]ALCOHOL!D150+[2]ALCOHOL!D151)/2</f>
        <v>22.117175</v>
      </c>
      <c r="K56" s="29">
        <f>([2]ALCOHOL!E150+[2]ALCOHOL!E151)/2</f>
        <v>16.541899999999998</v>
      </c>
      <c r="L56" s="192">
        <f>([2]ALCOHOL!F150+[2]ALCOHOL!F151)/2</f>
        <v>28.177999999999997</v>
      </c>
      <c r="M56" s="18">
        <f>([2]ALCOHOL!J150+[2]ALCOHOL!J151)/2</f>
        <v>8.5974350000000008</v>
      </c>
      <c r="N56" s="29">
        <f>([2]ALCOHOL!K150+[2]ALCOHOL!K151)/2</f>
        <v>0</v>
      </c>
      <c r="O56" s="28">
        <f>([2]ALCOHOL!L150+[2]ALCOHOL!L151)/2</f>
        <v>25.792300000000001</v>
      </c>
    </row>
    <row r="57" spans="2:15" x14ac:dyDescent="0.25">
      <c r="C57" s="20" t="s">
        <v>108</v>
      </c>
      <c r="D57" s="18">
        <f>([2]ALCOHOL!D143+[2]ALCOHOL!D144)/2</f>
        <v>74.574335000000005</v>
      </c>
      <c r="E57" s="29">
        <f>([2]ALCOHOL!E143+[2]ALCOHOL!E144)/2</f>
        <v>64.252200000000002</v>
      </c>
      <c r="F57" s="28">
        <f>([2]ALCOHOL!F143+[2]ALCOHOL!F144)/2</f>
        <v>86.098849999999999</v>
      </c>
      <c r="G57" s="18">
        <f>([2]ALCOHOL!J143+[2]ALCOHOL!J144)/2</f>
        <v>20.442405000000001</v>
      </c>
      <c r="H57" s="29">
        <f>([2]ALCOHOL!K143+[2]ALCOHOL!K144)/2</f>
        <v>5.9209499999999995</v>
      </c>
      <c r="I57" s="28">
        <f>([2]ALCOHOL!L143+[2]ALCOHOL!L144)/2</f>
        <v>39.451234999999997</v>
      </c>
      <c r="J57" s="36">
        <f>([2]ALCOHOL!D151+[2]ALCOHOL!D152)/2</f>
        <v>23.642199999999999</v>
      </c>
      <c r="K57" s="29">
        <f>([2]ALCOHOL!E151+[2]ALCOHOL!E152)/2</f>
        <v>18.406199999999998</v>
      </c>
      <c r="L57" s="28">
        <f>([2]ALCOHOL!F151+[2]ALCOHOL!F152)/2</f>
        <v>29.398150000000001</v>
      </c>
      <c r="M57" s="18">
        <f>([2]ALCOHOL!J151+[2]ALCOHOL!J152)/2</f>
        <v>0</v>
      </c>
      <c r="N57" s="29">
        <f>([2]ALCOHOL!K151+[2]ALCOHOL!K152)/2</f>
        <v>0</v>
      </c>
      <c r="O57" s="28">
        <f>([2]ALCOHOL!L151+[2]ALCOHOL!L152)/2</f>
        <v>0</v>
      </c>
    </row>
    <row r="58" spans="2:15" x14ac:dyDescent="0.25">
      <c r="C58" s="20" t="s">
        <v>109</v>
      </c>
      <c r="D58" s="18">
        <f>[2]ALCOHOL!D145</f>
        <v>59.312649999999998</v>
      </c>
      <c r="E58" s="123">
        <f>[2]ALCOHOL!E145</f>
        <v>50.2181</v>
      </c>
      <c r="F58" s="16">
        <f>[2]ALCOHOL!F145</f>
        <v>68.451599999999999</v>
      </c>
      <c r="G58" s="18">
        <f>[2]ALCOHOL!J145</f>
        <v>7.2066400000000002</v>
      </c>
      <c r="H58" s="29">
        <f>[2]ALCOHOL!K145</f>
        <v>1.9232100000000001</v>
      </c>
      <c r="I58" s="28">
        <f>[2]ALCOHOL!L145</f>
        <v>13.995950000000001</v>
      </c>
      <c r="J58" s="36">
        <f>[2]ALCOHOL!D153</f>
        <v>15.17398</v>
      </c>
      <c r="K58" s="29">
        <f>[2]ALCOHOL!E153</f>
        <v>11.344900000000001</v>
      </c>
      <c r="L58" s="28">
        <f>[2]ALCOHOL!F153</f>
        <v>19.335699999999999</v>
      </c>
      <c r="M58" s="18">
        <f>[2]ALCOHOL!J153</f>
        <v>10.07526</v>
      </c>
      <c r="N58" s="29">
        <f>[2]ALCOHOL!K153</f>
        <v>0</v>
      </c>
      <c r="O58" s="28">
        <f>[2]ALCOHOL!L153</f>
        <v>24.5718</v>
      </c>
    </row>
    <row r="59" spans="2:15" x14ac:dyDescent="0.25">
      <c r="C59" s="20" t="s">
        <v>110</v>
      </c>
      <c r="D59" s="18">
        <f>[2]ALCOHOL!D146</f>
        <v>64.714280000000002</v>
      </c>
      <c r="E59" s="123">
        <f>[2]ALCOHOL!E146</f>
        <v>54.375799999999998</v>
      </c>
      <c r="F59" s="16">
        <f>[2]ALCOHOL!F146</f>
        <v>76.411000000000001</v>
      </c>
      <c r="G59" s="18">
        <f>[2]ALCOHOL!J146</f>
        <v>7.0129999999999999</v>
      </c>
      <c r="H59" s="29">
        <f>[2]ALCOHOL!K146</f>
        <v>1.1643399999999999</v>
      </c>
      <c r="I59" s="28">
        <f>[2]ALCOHOL!L146</f>
        <v>15.1143</v>
      </c>
      <c r="J59" s="36">
        <f>[2]ALCOHOL!D154</f>
        <v>20.153600000000001</v>
      </c>
      <c r="K59" s="29">
        <f>[2]ALCOHOL!E154</f>
        <v>14.668200000000001</v>
      </c>
      <c r="L59" s="28">
        <f>[2]ALCOHOL!F154</f>
        <v>25.957899999999999</v>
      </c>
      <c r="M59" s="18">
        <f>[2]ALCOHOL!J154</f>
        <v>0</v>
      </c>
      <c r="N59" s="29">
        <f>[2]ALCOHOL!K154</f>
        <v>0</v>
      </c>
      <c r="O59" s="28">
        <f>[2]ALCOHOL!L154</f>
        <v>0</v>
      </c>
    </row>
    <row r="60" spans="2:15" x14ac:dyDescent="0.25">
      <c r="C60" s="20" t="s">
        <v>111</v>
      </c>
      <c r="D60" s="18">
        <f>[2]ALCOHOL!D147</f>
        <v>59.504629999999999</v>
      </c>
      <c r="E60" s="123">
        <f>[2]ALCOHOL!E147</f>
        <v>50.173699999999997</v>
      </c>
      <c r="F60" s="16">
        <f>[2]ALCOHOL!F147</f>
        <v>68.423000000000002</v>
      </c>
      <c r="G60" s="18">
        <f>[2]ALCOHOL!J147</f>
        <v>15.579549999999999</v>
      </c>
      <c r="H60" s="29">
        <f>[2]ALCOHOL!K147</f>
        <v>7.0981199999999998</v>
      </c>
      <c r="I60" s="28">
        <f>[2]ALCOHOL!L147</f>
        <v>24.431480000000001</v>
      </c>
      <c r="J60" s="36">
        <f>[2]ALCOHOL!D155</f>
        <v>20.374020000000002</v>
      </c>
      <c r="K60" s="29">
        <f>[2]ALCOHOL!E155</f>
        <v>15.0181</v>
      </c>
      <c r="L60" s="28">
        <f>[2]ALCOHOL!F155</f>
        <v>25.741099999999999</v>
      </c>
      <c r="M60" s="18">
        <f>[2]ALCOHOL!J155</f>
        <v>7.5950100000000003</v>
      </c>
      <c r="N60" s="29">
        <f>[2]ALCOHOL!K155</f>
        <v>1.66645</v>
      </c>
      <c r="O60" s="28">
        <f>[2]ALCOHOL!L155</f>
        <v>15.298579999999999</v>
      </c>
    </row>
    <row r="61" spans="2:15" x14ac:dyDescent="0.25">
      <c r="B61" s="32"/>
      <c r="C61" s="32" t="s">
        <v>112</v>
      </c>
      <c r="D61" s="33">
        <f>[2]ALCOHOL!D148</f>
        <v>57.466189999999997</v>
      </c>
      <c r="E61" s="198">
        <f>[2]ALCOHOL!E148</f>
        <v>45.396099999999997</v>
      </c>
      <c r="F61" s="196">
        <f>[2]ALCOHOL!F148</f>
        <v>69.522000000000006</v>
      </c>
      <c r="G61" s="33">
        <f>[2]ALCOHOL!J148</f>
        <v>16.272639999999999</v>
      </c>
      <c r="H61" s="34">
        <f>[2]ALCOHOL!K148</f>
        <v>8.1231799999999996</v>
      </c>
      <c r="I61" s="35">
        <f>[2]ALCOHOL!L148</f>
        <v>25.903659999999999</v>
      </c>
      <c r="J61" s="37">
        <f>[2]ALCOHOL!D156</f>
        <v>16.539840000000002</v>
      </c>
      <c r="K61" s="34">
        <f>[2]ALCOHOL!E156</f>
        <v>11.735099999999999</v>
      </c>
      <c r="L61" s="35">
        <f>[2]ALCOHOL!F156</f>
        <v>22.381399999999999</v>
      </c>
      <c r="M61" s="33">
        <f>[2]ALCOHOL!J156</f>
        <v>1.11768</v>
      </c>
      <c r="N61" s="34">
        <f>[2]ALCOHOL!K156</f>
        <v>0</v>
      </c>
      <c r="O61" s="35">
        <f>[2]ALCOHOL!L156</f>
        <v>3.35303</v>
      </c>
    </row>
    <row r="62" spans="2:15" x14ac:dyDescent="0.25">
      <c r="B62" s="20" t="s">
        <v>21</v>
      </c>
      <c r="C62" s="20" t="s">
        <v>107</v>
      </c>
      <c r="J62" s="36"/>
    </row>
    <row r="63" spans="2:15" x14ac:dyDescent="0.25">
      <c r="C63" s="20" t="s">
        <v>108</v>
      </c>
      <c r="J63" s="36"/>
    </row>
    <row r="64" spans="2:15" x14ac:dyDescent="0.25">
      <c r="C64" s="20" t="s">
        <v>109</v>
      </c>
      <c r="D64" s="18">
        <f>[2]ALCOHOL!D353</f>
        <v>55.25</v>
      </c>
      <c r="E64" s="123">
        <f>[2]ALCOHOL!E353</f>
        <v>51.03</v>
      </c>
      <c r="F64" s="16">
        <f>[2]ALCOHOL!F353</f>
        <v>59.43</v>
      </c>
      <c r="G64" s="18">
        <f>[2]ALCOHOL!J353</f>
        <v>14.14</v>
      </c>
      <c r="H64" s="29">
        <f>[2]ALCOHOL!K353</f>
        <v>11.97</v>
      </c>
      <c r="I64" s="28">
        <f>[2]ALCOHOL!L353</f>
        <v>16.25</v>
      </c>
      <c r="J64" s="36">
        <f>[2]ALCOHOL!D357</f>
        <v>13.1</v>
      </c>
      <c r="K64" s="27">
        <f>[2]ALCOHOL!E357</f>
        <v>11.82</v>
      </c>
      <c r="L64" s="28">
        <f>[2]ALCOHOL!F357</f>
        <v>14.5</v>
      </c>
      <c r="M64" s="18">
        <f>[2]ALCOHOL!J357</f>
        <v>8.51</v>
      </c>
      <c r="N64" s="29">
        <f>[2]ALCOHOL!K357</f>
        <v>5.62</v>
      </c>
      <c r="O64" s="28">
        <f>[2]ALCOHOL!L357</f>
        <v>11.61</v>
      </c>
    </row>
    <row r="65" spans="1:15" x14ac:dyDescent="0.25">
      <c r="C65" s="20" t="s">
        <v>110</v>
      </c>
      <c r="D65" s="18">
        <f>[2]ALCOHOL!D354</f>
        <v>54.32</v>
      </c>
      <c r="E65" s="123">
        <f>[2]ALCOHOL!E354</f>
        <v>49.83</v>
      </c>
      <c r="F65" s="16">
        <f>[2]ALCOHOL!F354</f>
        <v>59.17</v>
      </c>
      <c r="G65" s="18">
        <f>[2]ALCOHOL!J354</f>
        <v>16.97</v>
      </c>
      <c r="H65" s="29">
        <f>[2]ALCOHOL!K354</f>
        <v>14.88</v>
      </c>
      <c r="I65" s="28">
        <f>[2]ALCOHOL!L354</f>
        <v>19.05</v>
      </c>
      <c r="J65" s="36">
        <f>[2]ALCOHOL!D358</f>
        <v>12.97</v>
      </c>
      <c r="K65" s="27">
        <f>[2]ALCOHOL!E358</f>
        <v>11.5</v>
      </c>
      <c r="L65" s="28">
        <f>[2]ALCOHOL!F358</f>
        <v>14.61</v>
      </c>
      <c r="M65" s="18">
        <f>[2]ALCOHOL!J358</f>
        <v>7.41</v>
      </c>
      <c r="N65" s="29">
        <f>[2]ALCOHOL!K358</f>
        <v>5.32</v>
      </c>
      <c r="O65" s="28">
        <f>[2]ALCOHOL!L358</f>
        <v>9.9499999999999993</v>
      </c>
    </row>
    <row r="66" spans="1:15" x14ac:dyDescent="0.25">
      <c r="C66" s="20" t="s">
        <v>111</v>
      </c>
      <c r="D66" s="18">
        <f>[2]ALCOHOL!D355</f>
        <v>50.88</v>
      </c>
      <c r="E66" s="123">
        <f>[2]ALCOHOL!E355</f>
        <v>46.71</v>
      </c>
      <c r="F66" s="16">
        <f>[2]ALCOHOL!F355</f>
        <v>55.31</v>
      </c>
      <c r="G66" s="18">
        <f>[2]ALCOHOL!J355</f>
        <v>12.05</v>
      </c>
      <c r="H66" s="29">
        <f>[2]ALCOHOL!K355</f>
        <v>10.59</v>
      </c>
      <c r="I66" s="28">
        <f>[2]ALCOHOL!L355</f>
        <v>13.61</v>
      </c>
      <c r="J66" s="36">
        <f>[2]ALCOHOL!D359</f>
        <v>11.09</v>
      </c>
      <c r="K66" s="27">
        <f>[2]ALCOHOL!E359</f>
        <v>9.67</v>
      </c>
      <c r="L66" s="28">
        <f>[2]ALCOHOL!F359</f>
        <v>12.47</v>
      </c>
      <c r="M66" s="18">
        <f>[2]ALCOHOL!J359</f>
        <v>7.11</v>
      </c>
      <c r="N66" s="29">
        <f>[2]ALCOHOL!K359</f>
        <v>5.08</v>
      </c>
      <c r="O66" s="28">
        <f>[2]ALCOHOL!L359</f>
        <v>9.52</v>
      </c>
    </row>
    <row r="67" spans="1:15" x14ac:dyDescent="0.25">
      <c r="B67" s="32"/>
      <c r="C67" s="32" t="s">
        <v>112</v>
      </c>
      <c r="D67" s="33">
        <f>[2]ALCOHOL!D356</f>
        <v>41.73</v>
      </c>
      <c r="E67" s="198">
        <f>[2]ALCOHOL!E356</f>
        <v>36.869999999999997</v>
      </c>
      <c r="F67" s="196">
        <f>[2]ALCOHOL!F356</f>
        <v>47.09</v>
      </c>
      <c r="G67" s="33">
        <f>[2]ALCOHOL!J356</f>
        <v>12.49</v>
      </c>
      <c r="H67" s="34">
        <f>[2]ALCOHOL!K356</f>
        <v>10.57</v>
      </c>
      <c r="I67" s="35">
        <f>[2]ALCOHOL!L356</f>
        <v>14.55</v>
      </c>
      <c r="J67" s="37">
        <f>[2]ALCOHOL!D360</f>
        <v>12.43</v>
      </c>
      <c r="K67" s="199">
        <f>[2]ALCOHOL!E360</f>
        <v>10.69</v>
      </c>
      <c r="L67" s="35">
        <f>[2]ALCOHOL!F360</f>
        <v>14.21</v>
      </c>
      <c r="M67" s="33">
        <f>[2]ALCOHOL!J360</f>
        <v>5.28</v>
      </c>
      <c r="N67" s="34">
        <f>[2]ALCOHOL!K360</f>
        <v>3.37</v>
      </c>
      <c r="O67" s="35">
        <f>[2]ALCOHOL!L360</f>
        <v>7.57</v>
      </c>
    </row>
    <row r="68" spans="1:15" x14ac:dyDescent="0.25">
      <c r="B68" s="20" t="s">
        <v>23</v>
      </c>
      <c r="C68" s="20" t="s">
        <v>107</v>
      </c>
      <c r="D68" s="18">
        <f>[2]ALCOHOL!D7</f>
        <v>19.46</v>
      </c>
      <c r="E68" s="123">
        <f>[2]ALCOHOL!E7</f>
        <v>16.14</v>
      </c>
      <c r="F68" s="16">
        <f>[2]ALCOHOL!F7</f>
        <v>22.97</v>
      </c>
      <c r="G68" s="18">
        <f>[2]ALCOHOL!J7</f>
        <v>3.58</v>
      </c>
      <c r="H68" s="29">
        <f>[2]ALCOHOL!K7</f>
        <v>0</v>
      </c>
      <c r="I68" s="28">
        <f>[2]ALCOHOL!L7</f>
        <v>9.39</v>
      </c>
      <c r="J68" s="36">
        <f>[2]ALCOHOL!D10</f>
        <v>3.34</v>
      </c>
      <c r="K68" s="27">
        <f>[2]ALCOHOL!E10</f>
        <v>2.34</v>
      </c>
      <c r="L68" s="28">
        <f>[2]ALCOHOL!F10</f>
        <v>4.49</v>
      </c>
      <c r="M68" s="18">
        <f>[2]ALCOHOL!J10</f>
        <v>0</v>
      </c>
      <c r="N68" s="29">
        <f>[2]ALCOHOL!K10</f>
        <v>0</v>
      </c>
      <c r="O68" s="28">
        <f>[2]ALCOHOL!L10</f>
        <v>0</v>
      </c>
    </row>
    <row r="69" spans="1:15" x14ac:dyDescent="0.25">
      <c r="C69" s="20" t="s">
        <v>108</v>
      </c>
      <c r="J69" s="36"/>
    </row>
    <row r="70" spans="1:15" x14ac:dyDescent="0.25">
      <c r="C70" s="20" t="s">
        <v>109</v>
      </c>
      <c r="D70" s="18">
        <f>[2]ALCOHOL!D8</f>
        <v>30.81</v>
      </c>
      <c r="E70" s="123">
        <f>[2]ALCOHOL!E8</f>
        <v>26.26</v>
      </c>
      <c r="F70" s="16">
        <f>[2]ALCOHOL!F8</f>
        <v>35.69</v>
      </c>
      <c r="G70" s="18">
        <f>[2]ALCOHOL!J8</f>
        <v>1.78</v>
      </c>
      <c r="H70" s="29">
        <f>[2]ALCOHOL!K8</f>
        <v>0</v>
      </c>
      <c r="I70" s="28">
        <f>[2]ALCOHOL!L8</f>
        <v>4.84</v>
      </c>
      <c r="J70" s="36">
        <f>[2]ALCOHOL!D11</f>
        <v>3.26</v>
      </c>
      <c r="K70" s="27">
        <f>[2]ALCOHOL!E11</f>
        <v>2.23</v>
      </c>
      <c r="L70" s="28">
        <f>[2]ALCOHOL!F11</f>
        <v>4.3899999999999997</v>
      </c>
      <c r="M70" s="18">
        <f>[2]ALCOHOL!J11</f>
        <v>0</v>
      </c>
      <c r="N70" s="29">
        <f>[2]ALCOHOL!K11</f>
        <v>0</v>
      </c>
      <c r="O70" s="28">
        <f>[2]ALCOHOL!L11</f>
        <v>0</v>
      </c>
    </row>
    <row r="71" spans="1:15" x14ac:dyDescent="0.25">
      <c r="C71" s="20" t="s">
        <v>110</v>
      </c>
      <c r="J71" s="36"/>
    </row>
    <row r="72" spans="1:15" x14ac:dyDescent="0.25">
      <c r="C72" s="20" t="s">
        <v>111</v>
      </c>
      <c r="D72" s="18">
        <f>[2]ALCOHOL!D9</f>
        <v>37.42</v>
      </c>
      <c r="E72" s="123">
        <f>[2]ALCOHOL!E9</f>
        <v>31.86</v>
      </c>
      <c r="F72" s="16">
        <f>[2]ALCOHOL!F9</f>
        <v>43.64</v>
      </c>
      <c r="G72" s="18">
        <f>[2]ALCOHOL!J9</f>
        <v>6.16</v>
      </c>
      <c r="H72" s="29">
        <f>[2]ALCOHOL!K9</f>
        <v>2.2000000000000002</v>
      </c>
      <c r="I72" s="28">
        <f>[2]ALCOHOL!L9</f>
        <v>10.33</v>
      </c>
      <c r="J72" s="36">
        <f>[2]ALCOHOL!D12</f>
        <v>5.43</v>
      </c>
      <c r="K72" s="27">
        <f>[2]ALCOHOL!E12</f>
        <v>3.85</v>
      </c>
      <c r="L72" s="28">
        <f>[2]ALCOHOL!F12</f>
        <v>7.09</v>
      </c>
      <c r="M72" s="18">
        <f>[2]ALCOHOL!J12</f>
        <v>0.41</v>
      </c>
      <c r="N72" s="29">
        <f>[2]ALCOHOL!K12</f>
        <v>0</v>
      </c>
      <c r="O72" s="28">
        <f>[2]ALCOHOL!L12</f>
        <v>1.1200000000000001</v>
      </c>
    </row>
    <row r="73" spans="1:15" x14ac:dyDescent="0.25">
      <c r="B73" s="32"/>
      <c r="C73" s="32" t="s">
        <v>112</v>
      </c>
      <c r="D73" s="33"/>
      <c r="E73" s="198"/>
      <c r="F73" s="196"/>
      <c r="G73" s="33"/>
      <c r="H73" s="34"/>
      <c r="I73" s="35"/>
      <c r="J73" s="37"/>
      <c r="K73" s="199"/>
      <c r="L73" s="35"/>
      <c r="M73" s="33"/>
      <c r="N73" s="34"/>
      <c r="O73" s="35"/>
    </row>
    <row r="74" spans="1:15" x14ac:dyDescent="0.25">
      <c r="A74" s="20" t="s">
        <v>116</v>
      </c>
      <c r="B74" s="20" t="s">
        <v>25</v>
      </c>
      <c r="C74" s="20" t="s">
        <v>107</v>
      </c>
      <c r="J74" s="36"/>
    </row>
    <row r="75" spans="1:15" x14ac:dyDescent="0.25">
      <c r="C75" s="20" t="s">
        <v>108</v>
      </c>
      <c r="J75" s="36"/>
    </row>
    <row r="76" spans="1:15" x14ac:dyDescent="0.25">
      <c r="C76" s="20" t="s">
        <v>109</v>
      </c>
      <c r="D76" s="18">
        <f>[2]ALCOHOL!D301</f>
        <v>11.22</v>
      </c>
      <c r="E76" s="123">
        <f>[2]ALCOHOL!E301</f>
        <v>9.25</v>
      </c>
      <c r="F76" s="16">
        <f>[2]ALCOHOL!F301</f>
        <v>13.15</v>
      </c>
      <c r="G76" s="18">
        <f>[2]ALCOHOL!J301</f>
        <v>2.36</v>
      </c>
      <c r="H76" s="29">
        <f>[2]ALCOHOL!K301</f>
        <v>0.81</v>
      </c>
      <c r="I76" s="28">
        <f>[2]ALCOHOL!L301</f>
        <v>4.1399999999999997</v>
      </c>
      <c r="J76" s="36">
        <f>[2]ALCOHOL!D305</f>
        <v>2.42</v>
      </c>
      <c r="K76" s="27">
        <f>[2]ALCOHOL!E305</f>
        <v>1.7</v>
      </c>
      <c r="L76" s="28">
        <f>[2]ALCOHOL!F305</f>
        <v>3.28</v>
      </c>
      <c r="M76" s="18">
        <f>[2]ALCOHOL!J305</f>
        <v>0.38</v>
      </c>
      <c r="N76" s="29">
        <f>[2]ALCOHOL!K305</f>
        <v>0</v>
      </c>
      <c r="O76" s="28">
        <f>[2]ALCOHOL!L305</f>
        <v>1.38</v>
      </c>
    </row>
    <row r="77" spans="1:15" x14ac:dyDescent="0.25">
      <c r="C77" s="20" t="s">
        <v>110</v>
      </c>
      <c r="D77" s="18">
        <f>[2]ALCOHOL!D302</f>
        <v>13.46</v>
      </c>
      <c r="E77" s="123">
        <f>[2]ALCOHOL!E302</f>
        <v>11.17</v>
      </c>
      <c r="F77" s="16">
        <f>[2]ALCOHOL!F302</f>
        <v>15.76</v>
      </c>
      <c r="G77" s="18">
        <f>[2]ALCOHOL!J302</f>
        <v>4.91</v>
      </c>
      <c r="H77" s="29">
        <f>[2]ALCOHOL!K302</f>
        <v>2.76</v>
      </c>
      <c r="I77" s="28">
        <f>[2]ALCOHOL!L302</f>
        <v>7.37</v>
      </c>
      <c r="J77" s="36">
        <f>[2]ALCOHOL!D306</f>
        <v>3.37</v>
      </c>
      <c r="K77" s="27">
        <f>[2]ALCOHOL!E306</f>
        <v>2.4300000000000002</v>
      </c>
      <c r="L77" s="28">
        <f>[2]ALCOHOL!F306</f>
        <v>4.3899999999999997</v>
      </c>
      <c r="M77" s="18">
        <f>[2]ALCOHOL!J306</f>
        <v>1.0900000000000001</v>
      </c>
      <c r="N77" s="29">
        <f>[2]ALCOHOL!K306</f>
        <v>0</v>
      </c>
      <c r="O77" s="28">
        <f>[2]ALCOHOL!L306</f>
        <v>2.44</v>
      </c>
    </row>
    <row r="78" spans="1:15" x14ac:dyDescent="0.25">
      <c r="C78" s="20" t="s">
        <v>111</v>
      </c>
      <c r="D78" s="18">
        <f>[2]ALCOHOL!D303</f>
        <v>12.45</v>
      </c>
      <c r="E78" s="123">
        <f>[2]ALCOHOL!E303</f>
        <v>10.34</v>
      </c>
      <c r="F78" s="16">
        <f>[2]ALCOHOL!F303</f>
        <v>14.66</v>
      </c>
      <c r="G78" s="18">
        <f>[2]ALCOHOL!J303</f>
        <v>2.17</v>
      </c>
      <c r="H78" s="29">
        <f>[2]ALCOHOL!K303</f>
        <v>0.93</v>
      </c>
      <c r="I78" s="28">
        <f>[2]ALCOHOL!L303</f>
        <v>3.54</v>
      </c>
      <c r="J78" s="36">
        <f>[2]ALCOHOL!D307</f>
        <v>2.99</v>
      </c>
      <c r="K78" s="27">
        <f>[2]ALCOHOL!E307</f>
        <v>2.06</v>
      </c>
      <c r="L78" s="28">
        <f>[2]ALCOHOL!F307</f>
        <v>4.09</v>
      </c>
      <c r="M78" s="18">
        <f>[2]ALCOHOL!J307</f>
        <v>0.72</v>
      </c>
      <c r="N78" s="29">
        <f>[2]ALCOHOL!K307</f>
        <v>0</v>
      </c>
      <c r="O78" s="28">
        <f>[2]ALCOHOL!L307</f>
        <v>1.99</v>
      </c>
    </row>
    <row r="79" spans="1:15" x14ac:dyDescent="0.25">
      <c r="B79" s="32"/>
      <c r="C79" s="32" t="s">
        <v>112</v>
      </c>
      <c r="D79" s="33">
        <f>[2]ALCOHOL!D304</f>
        <v>11.17</v>
      </c>
      <c r="E79" s="198">
        <f>[2]ALCOHOL!E304</f>
        <v>8.94</v>
      </c>
      <c r="F79" s="196">
        <f>[2]ALCOHOL!F304</f>
        <v>13.68</v>
      </c>
      <c r="G79" s="33">
        <f>[2]ALCOHOL!J304</f>
        <v>2.97</v>
      </c>
      <c r="H79" s="34">
        <f>[2]ALCOHOL!K304</f>
        <v>1.3</v>
      </c>
      <c r="I79" s="35">
        <f>[2]ALCOHOL!L304</f>
        <v>4.87</v>
      </c>
      <c r="J79" s="37">
        <f>[2]ALCOHOL!D308</f>
        <v>3.23</v>
      </c>
      <c r="K79" s="199">
        <f>[2]ALCOHOL!E308</f>
        <v>2.04</v>
      </c>
      <c r="L79" s="35">
        <f>[2]ALCOHOL!F308</f>
        <v>4.42</v>
      </c>
      <c r="M79" s="33">
        <f>[2]ALCOHOL!J308</f>
        <v>0.65</v>
      </c>
      <c r="N79" s="34">
        <f>[2]ALCOHOL!K308</f>
        <v>0</v>
      </c>
      <c r="O79" s="35">
        <f>[2]ALCOHOL!L308</f>
        <v>1.71</v>
      </c>
    </row>
    <row r="80" spans="1:15" x14ac:dyDescent="0.25">
      <c r="B80" s="20" t="s">
        <v>27</v>
      </c>
      <c r="C80" s="20" t="s">
        <v>107</v>
      </c>
      <c r="J80" s="36"/>
    </row>
    <row r="81" spans="2:15" x14ac:dyDescent="0.25">
      <c r="C81" s="20" t="s">
        <v>108</v>
      </c>
      <c r="J81" s="36"/>
    </row>
    <row r="82" spans="2:15" x14ac:dyDescent="0.25">
      <c r="C82" s="20" t="s">
        <v>109</v>
      </c>
      <c r="J82" s="36"/>
    </row>
    <row r="83" spans="2:15" x14ac:dyDescent="0.25">
      <c r="C83" s="20" t="s">
        <v>110</v>
      </c>
      <c r="D83" s="18">
        <f>[2]ALCOHOL!D316</f>
        <v>9.89</v>
      </c>
      <c r="E83" s="123">
        <f>[2]ALCOHOL!E316</f>
        <v>8.58</v>
      </c>
      <c r="F83" s="16">
        <f>[2]ALCOHOL!F316</f>
        <v>11.39</v>
      </c>
      <c r="G83" s="18">
        <f>[2]ALCOHOL!J316</f>
        <v>2.2599999999999998</v>
      </c>
      <c r="H83" s="29">
        <f>[2]ALCOHOL!K316</f>
        <v>0.67</v>
      </c>
      <c r="I83" s="28">
        <f>[2]ALCOHOL!L316</f>
        <v>4.24</v>
      </c>
      <c r="J83" s="36">
        <f>[2]ALCOHOL!D318</f>
        <v>2.39</v>
      </c>
      <c r="K83" s="27">
        <f>[2]ALCOHOL!E318</f>
        <v>1.74</v>
      </c>
      <c r="L83" s="28">
        <f>[2]ALCOHOL!F318</f>
        <v>3.05</v>
      </c>
      <c r="M83" s="18">
        <f>[2]ALCOHOL!J318</f>
        <v>1.84</v>
      </c>
      <c r="N83" s="29">
        <f>[2]ALCOHOL!K318</f>
        <v>0</v>
      </c>
      <c r="O83" s="28">
        <f>[2]ALCOHOL!L318</f>
        <v>4.57</v>
      </c>
    </row>
    <row r="84" spans="2:15" x14ac:dyDescent="0.25">
      <c r="C84" s="20" t="s">
        <v>111</v>
      </c>
      <c r="D84" s="18">
        <f>[2]ALCOHOL!D317</f>
        <v>9.91</v>
      </c>
      <c r="E84" s="123">
        <f>[2]ALCOHOL!E317</f>
        <v>8.4499999999999993</v>
      </c>
      <c r="F84" s="16">
        <f>[2]ALCOHOL!F317</f>
        <v>11.43</v>
      </c>
      <c r="G84" s="18">
        <f>[2]ALCOHOL!J317</f>
        <v>3.86</v>
      </c>
      <c r="H84" s="29">
        <f>[2]ALCOHOL!K317</f>
        <v>2.06</v>
      </c>
      <c r="I84" s="28">
        <f>[2]ALCOHOL!L317</f>
        <v>5.83</v>
      </c>
      <c r="J84" s="36">
        <f>[2]ALCOHOL!D319</f>
        <v>2.1</v>
      </c>
      <c r="K84" s="27">
        <f>[2]ALCOHOL!E319</f>
        <v>1.49</v>
      </c>
      <c r="L84" s="28">
        <f>[2]ALCOHOL!F319</f>
        <v>2.74</v>
      </c>
      <c r="M84" s="18">
        <f>[2]ALCOHOL!J319</f>
        <v>1.04</v>
      </c>
      <c r="N84" s="29">
        <f>[2]ALCOHOL!K319</f>
        <v>0</v>
      </c>
      <c r="O84" s="28">
        <f>[2]ALCOHOL!L319</f>
        <v>2.2799999999999998</v>
      </c>
    </row>
    <row r="85" spans="2:15" x14ac:dyDescent="0.25">
      <c r="B85" s="32"/>
      <c r="C85" s="32" t="s">
        <v>112</v>
      </c>
      <c r="D85" s="33"/>
      <c r="E85" s="198"/>
      <c r="F85" s="196"/>
      <c r="G85" s="33"/>
      <c r="H85" s="34"/>
      <c r="I85" s="35"/>
      <c r="J85" s="37"/>
      <c r="K85" s="199"/>
      <c r="L85" s="35"/>
      <c r="M85" s="33"/>
      <c r="N85" s="34"/>
      <c r="O85" s="35"/>
    </row>
    <row r="86" spans="2:15" x14ac:dyDescent="0.25">
      <c r="B86" s="20" t="s">
        <v>29</v>
      </c>
      <c r="C86" s="20" t="s">
        <v>107</v>
      </c>
      <c r="J86" s="36"/>
    </row>
    <row r="87" spans="2:15" x14ac:dyDescent="0.25">
      <c r="C87" s="20" t="s">
        <v>108</v>
      </c>
      <c r="J87" s="36"/>
    </row>
    <row r="88" spans="2:15" x14ac:dyDescent="0.25">
      <c r="C88" s="20" t="s">
        <v>109</v>
      </c>
      <c r="J88" s="36"/>
    </row>
    <row r="89" spans="2:15" x14ac:dyDescent="0.25">
      <c r="C89" s="20" t="s">
        <v>110</v>
      </c>
      <c r="D89" s="18">
        <f>[2]ALCOHOL!D327</f>
        <v>6.58</v>
      </c>
      <c r="E89" s="29">
        <f>[2]ALCOHOL!E327</f>
        <v>5.07</v>
      </c>
      <c r="F89" s="28">
        <f>[2]ALCOHOL!F327</f>
        <v>8.09</v>
      </c>
      <c r="G89" s="18">
        <f>[2]ALCOHOL!J327</f>
        <v>0.47</v>
      </c>
      <c r="H89" s="29">
        <f>[2]ALCOHOL!K327</f>
        <v>0</v>
      </c>
      <c r="I89" s="28">
        <f>[2]ALCOHOL!L327</f>
        <v>1.31</v>
      </c>
      <c r="J89" s="36">
        <f>[2]ALCOHOL!D329</f>
        <v>1.3</v>
      </c>
      <c r="K89" s="27">
        <f>[2]ALCOHOL!E329</f>
        <v>0.77</v>
      </c>
      <c r="L89" s="28">
        <f>[2]ALCOHOL!F329</f>
        <v>1.88</v>
      </c>
      <c r="M89" s="18">
        <f>[2]ALCOHOL!J329</f>
        <v>0</v>
      </c>
      <c r="N89" s="29">
        <f>[2]ALCOHOL!K329</f>
        <v>0</v>
      </c>
      <c r="O89" s="28">
        <f>[2]ALCOHOL!L329</f>
        <v>0</v>
      </c>
    </row>
    <row r="90" spans="2:15" x14ac:dyDescent="0.25">
      <c r="C90" s="20" t="s">
        <v>111</v>
      </c>
      <c r="D90" s="18">
        <f>[2]ALCOHOL!D328</f>
        <v>7.92</v>
      </c>
      <c r="E90" s="29">
        <f>[2]ALCOHOL!E328</f>
        <v>6.38</v>
      </c>
      <c r="F90" s="28">
        <f>[2]ALCOHOL!F328</f>
        <v>9.58</v>
      </c>
      <c r="G90" s="18">
        <f>[2]ALCOHOL!J328</f>
        <v>3.07</v>
      </c>
      <c r="H90" s="29">
        <f>[2]ALCOHOL!K328</f>
        <v>1.38</v>
      </c>
      <c r="I90" s="28">
        <f>[2]ALCOHOL!L328</f>
        <v>5</v>
      </c>
      <c r="J90" s="36">
        <f>[2]ALCOHOL!D330</f>
        <v>1.28</v>
      </c>
      <c r="K90" s="27">
        <f>[2]ALCOHOL!E330</f>
        <v>0.76</v>
      </c>
      <c r="L90" s="28">
        <f>[2]ALCOHOL!F330</f>
        <v>1.87</v>
      </c>
      <c r="M90" s="18">
        <f>[2]ALCOHOL!J330</f>
        <v>0.31</v>
      </c>
      <c r="N90" s="29">
        <f>[2]ALCOHOL!K330</f>
        <v>0</v>
      </c>
      <c r="O90" s="28">
        <f>[2]ALCOHOL!L330</f>
        <v>0.98</v>
      </c>
    </row>
    <row r="91" spans="2:15" x14ac:dyDescent="0.25">
      <c r="B91" s="32"/>
      <c r="C91" s="32" t="s">
        <v>112</v>
      </c>
      <c r="D91" s="33"/>
      <c r="E91" s="34"/>
      <c r="F91" s="35"/>
      <c r="G91" s="33"/>
      <c r="H91" s="34"/>
      <c r="I91" s="35"/>
      <c r="J91" s="37"/>
      <c r="K91" s="199"/>
      <c r="L91" s="35"/>
      <c r="M91" s="33"/>
      <c r="N91" s="34"/>
      <c r="O91" s="35"/>
    </row>
    <row r="92" spans="2:15" x14ac:dyDescent="0.25">
      <c r="B92" s="20" t="s">
        <v>113</v>
      </c>
      <c r="C92" s="20" t="s">
        <v>107</v>
      </c>
      <c r="D92" s="18">
        <f>[2]ALCOHOL!D181</f>
        <v>7.34</v>
      </c>
      <c r="E92" s="29">
        <f>[2]ALCOHOL!E181</f>
        <v>5.73</v>
      </c>
      <c r="F92" s="28">
        <f>[2]ALCOHOL!F181</f>
        <v>9.07</v>
      </c>
      <c r="G92" s="18">
        <f>[2]ALCOHOL!J181</f>
        <v>3.14</v>
      </c>
      <c r="H92" s="29">
        <f>[2]ALCOHOL!K181</f>
        <v>0</v>
      </c>
      <c r="I92" s="28">
        <f>[2]ALCOHOL!L181</f>
        <v>7.04</v>
      </c>
      <c r="J92" s="36">
        <f>[2]ALCOHOL!D189</f>
        <v>1.1299999999999999</v>
      </c>
      <c r="K92" s="27">
        <f>[2]ALCOHOL!E189</f>
        <v>0.55000000000000004</v>
      </c>
      <c r="L92" s="28">
        <f>[2]ALCOHOL!F189</f>
        <v>1.72</v>
      </c>
      <c r="M92" s="18">
        <f>[2]ALCOHOL!J189</f>
        <v>0</v>
      </c>
      <c r="N92" s="29">
        <f>[2]ALCOHOL!K189</f>
        <v>0</v>
      </c>
      <c r="O92" s="28">
        <f>[2]ALCOHOL!L189</f>
        <v>0</v>
      </c>
    </row>
    <row r="93" spans="2:15" x14ac:dyDescent="0.25">
      <c r="C93" s="20" t="s">
        <v>108</v>
      </c>
      <c r="D93" s="18">
        <f>[2]ALCOHOL!D182</f>
        <v>6.27</v>
      </c>
      <c r="E93" s="29">
        <f>[2]ALCOHOL!E182</f>
        <v>4.54</v>
      </c>
      <c r="F93" s="28">
        <f>[2]ALCOHOL!F182</f>
        <v>7.97</v>
      </c>
      <c r="G93" s="18">
        <f>[2]ALCOHOL!J182</f>
        <v>2.17</v>
      </c>
      <c r="H93" s="29">
        <f>[2]ALCOHOL!K182</f>
        <v>0</v>
      </c>
      <c r="I93" s="28">
        <f>[2]ALCOHOL!L182</f>
        <v>5.47</v>
      </c>
      <c r="J93" s="36">
        <f>[2]ALCOHOL!D190</f>
        <v>1.52</v>
      </c>
      <c r="K93" s="27">
        <f>[2]ALCOHOL!E190</f>
        <v>0.79</v>
      </c>
      <c r="L93" s="28">
        <f>[2]ALCOHOL!F190</f>
        <v>2.46</v>
      </c>
      <c r="M93" s="18">
        <f>[2]ALCOHOL!J190</f>
        <v>2.0099999999999998</v>
      </c>
      <c r="N93" s="29">
        <f>[2]ALCOHOL!K190</f>
        <v>0</v>
      </c>
      <c r="O93" s="28">
        <f>[2]ALCOHOL!L190</f>
        <v>6.04</v>
      </c>
    </row>
    <row r="94" spans="2:15" x14ac:dyDescent="0.25">
      <c r="C94" s="20" t="s">
        <v>109</v>
      </c>
      <c r="D94" s="18">
        <f>[2]ALCOHOL!D183</f>
        <v>5.08</v>
      </c>
      <c r="E94" s="29">
        <f>[2]ALCOHOL!E183</f>
        <v>3.54</v>
      </c>
      <c r="F94" s="28">
        <f>[2]ALCOHOL!F183</f>
        <v>6.54</v>
      </c>
      <c r="G94" s="18">
        <f>[2]ALCOHOL!J183</f>
        <v>1.92</v>
      </c>
      <c r="H94" s="29">
        <f>[2]ALCOHOL!K183</f>
        <v>0</v>
      </c>
      <c r="I94" s="28">
        <f>[2]ALCOHOL!L183</f>
        <v>5.51</v>
      </c>
      <c r="J94" s="36">
        <f>[2]ALCOHOL!D191</f>
        <v>1.74</v>
      </c>
      <c r="K94" s="27">
        <f>[2]ALCOHOL!E191</f>
        <v>0.97</v>
      </c>
      <c r="L94" s="28">
        <f>[2]ALCOHOL!F191</f>
        <v>2.63</v>
      </c>
      <c r="M94" s="18">
        <f>[2]ALCOHOL!J191</f>
        <v>0</v>
      </c>
      <c r="N94" s="29">
        <f>[2]ALCOHOL!K191</f>
        <v>0</v>
      </c>
      <c r="O94" s="28">
        <f>[2]ALCOHOL!L191</f>
        <v>0</v>
      </c>
    </row>
    <row r="95" spans="2:15" x14ac:dyDescent="0.25">
      <c r="C95" s="20" t="s">
        <v>110</v>
      </c>
      <c r="D95" s="18">
        <f>[2]ALCOHOL!D184</f>
        <v>6.54</v>
      </c>
      <c r="E95" s="29">
        <f>[2]ALCOHOL!E184</f>
        <v>4.4800000000000004</v>
      </c>
      <c r="F95" s="28">
        <f>[2]ALCOHOL!F184</f>
        <v>8.9</v>
      </c>
      <c r="G95" s="18">
        <f>[2]ALCOHOL!J184</f>
        <v>1.76</v>
      </c>
      <c r="H95" s="29">
        <f>[2]ALCOHOL!K184</f>
        <v>0</v>
      </c>
      <c r="I95" s="28">
        <f>[2]ALCOHOL!L184</f>
        <v>4.5599999999999996</v>
      </c>
      <c r="J95" s="36">
        <f>[2]ALCOHOL!D192</f>
        <v>2.36</v>
      </c>
      <c r="K95" s="27">
        <f>[2]ALCOHOL!E192</f>
        <v>1.34</v>
      </c>
      <c r="L95" s="28">
        <f>[2]ALCOHOL!F192</f>
        <v>3.6</v>
      </c>
      <c r="M95" s="18">
        <f>[2]ALCOHOL!J192</f>
        <v>0</v>
      </c>
      <c r="N95" s="29">
        <f>[2]ALCOHOL!K192</f>
        <v>0</v>
      </c>
      <c r="O95" s="28">
        <f>[2]ALCOHOL!L192</f>
        <v>0</v>
      </c>
    </row>
    <row r="96" spans="2:15" x14ac:dyDescent="0.25">
      <c r="C96" s="20" t="s">
        <v>111</v>
      </c>
      <c r="D96" s="18">
        <f>[2]ALCOHOL!D185</f>
        <v>8.59</v>
      </c>
      <c r="E96" s="29">
        <f>[2]ALCOHOL!E185</f>
        <v>6.42</v>
      </c>
      <c r="F96" s="28">
        <f>[2]ALCOHOL!F185</f>
        <v>10.95</v>
      </c>
      <c r="G96" s="18">
        <f>[2]ALCOHOL!J185</f>
        <v>4.45</v>
      </c>
      <c r="H96" s="29">
        <f>[2]ALCOHOL!K185</f>
        <v>1.33</v>
      </c>
      <c r="I96" s="28">
        <f>[2]ALCOHOL!L185</f>
        <v>7.88</v>
      </c>
      <c r="J96" s="36">
        <f>[2]ALCOHOL!D193</f>
        <v>2.63</v>
      </c>
      <c r="K96" s="27">
        <f>[2]ALCOHOL!E193</f>
        <v>1.52</v>
      </c>
      <c r="L96" s="28">
        <f>[2]ALCOHOL!F193</f>
        <v>3.9</v>
      </c>
      <c r="M96" s="18">
        <f>[2]ALCOHOL!J193</f>
        <v>0</v>
      </c>
      <c r="N96" s="29">
        <f>[2]ALCOHOL!K193</f>
        <v>0</v>
      </c>
      <c r="O96" s="28">
        <f>[2]ALCOHOL!L193</f>
        <v>0</v>
      </c>
    </row>
    <row r="97" spans="1:15" x14ac:dyDescent="0.25">
      <c r="B97" s="32"/>
      <c r="C97" s="32" t="s">
        <v>112</v>
      </c>
      <c r="D97" s="33">
        <f>[2]ALCOHOL!D186</f>
        <v>4.95</v>
      </c>
      <c r="E97" s="34">
        <f>[2]ALCOHOL!E186</f>
        <v>2.84</v>
      </c>
      <c r="F97" s="35">
        <f>[2]ALCOHOL!F186</f>
        <v>7.75</v>
      </c>
      <c r="G97" s="33">
        <f>[2]ALCOHOL!J186</f>
        <v>0</v>
      </c>
      <c r="H97" s="34">
        <f>[2]ALCOHOL!K186</f>
        <v>0</v>
      </c>
      <c r="I97" s="35">
        <f>[2]ALCOHOL!L186</f>
        <v>0</v>
      </c>
      <c r="J97" s="37">
        <f>[2]ALCOHOL!D194</f>
        <v>1.5</v>
      </c>
      <c r="K97" s="199">
        <f>[2]ALCOHOL!E194</f>
        <v>0.4</v>
      </c>
      <c r="L97" s="35">
        <f>[2]ALCOHOL!F194</f>
        <v>2.91</v>
      </c>
      <c r="M97" s="33">
        <f>[2]ALCOHOL!J194</f>
        <v>0.79</v>
      </c>
      <c r="N97" s="34">
        <f>[2]ALCOHOL!K194</f>
        <v>0</v>
      </c>
      <c r="O97" s="35">
        <f>[2]ALCOHOL!L194</f>
        <v>2.37</v>
      </c>
    </row>
    <row r="98" spans="1:15" x14ac:dyDescent="0.25">
      <c r="A98" s="20" t="s">
        <v>117</v>
      </c>
      <c r="B98" s="20" t="s">
        <v>32</v>
      </c>
      <c r="C98" s="20" t="s">
        <v>107</v>
      </c>
      <c r="E98" s="29"/>
      <c r="F98" s="28"/>
      <c r="J98" s="36"/>
    </row>
    <row r="99" spans="1:15" x14ac:dyDescent="0.25">
      <c r="C99" s="20" t="s">
        <v>108</v>
      </c>
      <c r="E99" s="29"/>
      <c r="F99" s="28"/>
      <c r="J99" s="36"/>
    </row>
    <row r="100" spans="1:15" x14ac:dyDescent="0.25">
      <c r="C100" s="20" t="s">
        <v>109</v>
      </c>
      <c r="D100" s="18">
        <f>[2]ALCOHOL!D286</f>
        <v>107.26</v>
      </c>
      <c r="E100" s="29">
        <f>[2]ALCOHOL!E286</f>
        <v>101.36</v>
      </c>
      <c r="F100" s="28">
        <f>[2]ALCOHOL!F286</f>
        <v>113.09</v>
      </c>
      <c r="G100" s="18">
        <f>[2]ALCOHOL!J286</f>
        <v>18.07</v>
      </c>
      <c r="H100" s="29">
        <f>[2]ALCOHOL!K286</f>
        <v>12.46</v>
      </c>
      <c r="I100" s="28">
        <f>[2]ALCOHOL!L286</f>
        <v>24.6</v>
      </c>
      <c r="J100" s="36">
        <f>[2]ALCOHOL!D290</f>
        <v>28.64</v>
      </c>
      <c r="K100" s="27">
        <f>[2]ALCOHOL!E290</f>
        <v>25.94</v>
      </c>
      <c r="L100" s="28">
        <f>[2]ALCOHOL!F290</f>
        <v>31.23</v>
      </c>
      <c r="M100" s="18">
        <f>[2]ALCOHOL!J290</f>
        <v>4.0999999999999996</v>
      </c>
      <c r="N100" s="29">
        <f>[2]ALCOHOL!K290</f>
        <v>0.67</v>
      </c>
      <c r="O100" s="28">
        <f>[2]ALCOHOL!L290</f>
        <v>8.41</v>
      </c>
    </row>
    <row r="101" spans="1:15" x14ac:dyDescent="0.25">
      <c r="C101" s="20" t="s">
        <v>110</v>
      </c>
      <c r="E101" s="29"/>
      <c r="F101" s="28"/>
      <c r="J101" s="36"/>
    </row>
    <row r="102" spans="1:15" x14ac:dyDescent="0.25">
      <c r="C102" s="20" t="s">
        <v>111</v>
      </c>
      <c r="D102" s="18">
        <f>[2]ALCOHOL!D288</f>
        <v>133.91999999999999</v>
      </c>
      <c r="E102" s="29">
        <f>[2]ALCOHOL!E288</f>
        <v>125.91</v>
      </c>
      <c r="F102" s="28">
        <f>[2]ALCOHOL!F288</f>
        <v>142.35</v>
      </c>
      <c r="G102" s="18">
        <f>[2]ALCOHOL!J288</f>
        <v>24.73</v>
      </c>
      <c r="H102" s="29">
        <f>[2]ALCOHOL!K288</f>
        <v>19.78</v>
      </c>
      <c r="I102" s="28">
        <f>[2]ALCOHOL!L288</f>
        <v>29.98</v>
      </c>
      <c r="J102" s="36">
        <f>[2]ALCOHOL!D292</f>
        <v>32.130000000000003</v>
      </c>
      <c r="K102" s="27">
        <f>[2]ALCOHOL!E292</f>
        <v>28.65</v>
      </c>
      <c r="L102" s="28">
        <f>[2]ALCOHOL!F292</f>
        <v>35.71</v>
      </c>
      <c r="M102" s="18">
        <f>[2]ALCOHOL!J292</f>
        <v>7.52</v>
      </c>
      <c r="N102" s="29">
        <f>[2]ALCOHOL!K292</f>
        <v>4.33</v>
      </c>
      <c r="O102" s="28">
        <f>[2]ALCOHOL!L292</f>
        <v>10.94</v>
      </c>
    </row>
    <row r="103" spans="1:15" x14ac:dyDescent="0.25">
      <c r="B103" s="32"/>
      <c r="C103" s="32" t="s">
        <v>112</v>
      </c>
      <c r="D103" s="33"/>
      <c r="E103" s="34"/>
      <c r="F103" s="35"/>
      <c r="G103" s="33"/>
      <c r="H103" s="34"/>
      <c r="I103" s="35"/>
      <c r="J103" s="37"/>
      <c r="K103" s="199"/>
      <c r="L103" s="35"/>
      <c r="M103" s="33"/>
      <c r="N103" s="34"/>
      <c r="O103" s="35"/>
    </row>
    <row r="104" spans="1:15" x14ac:dyDescent="0.25">
      <c r="B104" s="20" t="s">
        <v>33</v>
      </c>
      <c r="C104" s="20" t="s">
        <v>107</v>
      </c>
      <c r="D104" s="18">
        <f>[2]ALCOHOL!D165</f>
        <v>59.29</v>
      </c>
      <c r="E104" s="29">
        <f>[2]ALCOHOL!E165</f>
        <v>57.45</v>
      </c>
      <c r="F104" s="28">
        <f>[2]ALCOHOL!F165</f>
        <v>61.04</v>
      </c>
      <c r="G104" s="18">
        <f>[2]ALCOHOL!J165</f>
        <v>19.62</v>
      </c>
      <c r="H104" s="29">
        <f>[2]ALCOHOL!K165</f>
        <v>16.46</v>
      </c>
      <c r="I104" s="28">
        <f>[2]ALCOHOL!L165</f>
        <v>23.04</v>
      </c>
      <c r="J104" s="36">
        <f>[2]ALCOHOL!D169</f>
        <v>13.96</v>
      </c>
      <c r="K104" s="27">
        <f>[2]ALCOHOL!E169</f>
        <v>13.23</v>
      </c>
      <c r="L104" s="28">
        <f>[2]ALCOHOL!F169</f>
        <v>14.75</v>
      </c>
      <c r="M104" s="18">
        <f>[2]ALCOHOL!J169</f>
        <v>4.66</v>
      </c>
      <c r="N104" s="29">
        <f>[2]ALCOHOL!K169</f>
        <v>2</v>
      </c>
      <c r="O104" s="28">
        <f>[2]ALCOHOL!L169</f>
        <v>7.82</v>
      </c>
    </row>
    <row r="105" spans="1:15" x14ac:dyDescent="0.25">
      <c r="C105" s="20" t="s">
        <v>108</v>
      </c>
      <c r="E105" s="29"/>
      <c r="F105" s="28"/>
      <c r="J105" s="36"/>
    </row>
    <row r="106" spans="1:15" x14ac:dyDescent="0.25">
      <c r="C106" s="20" t="s">
        <v>109</v>
      </c>
      <c r="D106" s="18">
        <f>[2]ALCOHOL!D166</f>
        <v>179.06</v>
      </c>
      <c r="E106" s="29">
        <f>[2]ALCOHOL!E166</f>
        <v>175.51</v>
      </c>
      <c r="F106" s="28">
        <f>[2]ALCOHOL!F166</f>
        <v>182.38</v>
      </c>
      <c r="G106" s="18">
        <f>[2]ALCOHOL!J166</f>
        <v>40.770000000000003</v>
      </c>
      <c r="H106" s="29">
        <f>[2]ALCOHOL!K166</f>
        <v>36.979999999999997</v>
      </c>
      <c r="I106" s="28">
        <f>[2]ALCOHOL!L166</f>
        <v>44.44</v>
      </c>
      <c r="J106" s="36">
        <f>[2]ALCOHOL!D170</f>
        <v>50.14</v>
      </c>
      <c r="K106" s="27">
        <f>[2]ALCOHOL!E170</f>
        <v>48.47</v>
      </c>
      <c r="L106" s="28">
        <f>[2]ALCOHOL!F170</f>
        <v>51.78</v>
      </c>
      <c r="M106" s="18">
        <f>[2]ALCOHOL!J170</f>
        <v>15.78</v>
      </c>
      <c r="N106" s="29">
        <f>[2]ALCOHOL!K170</f>
        <v>12.57</v>
      </c>
      <c r="O106" s="28">
        <f>[2]ALCOHOL!L170</f>
        <v>19</v>
      </c>
    </row>
    <row r="107" spans="1:15" x14ac:dyDescent="0.25">
      <c r="C107" s="20" t="s">
        <v>110</v>
      </c>
      <c r="E107" s="29"/>
      <c r="F107" s="28"/>
      <c r="J107" s="36"/>
    </row>
    <row r="108" spans="1:15" x14ac:dyDescent="0.25">
      <c r="C108" s="20" t="s">
        <v>111</v>
      </c>
      <c r="D108" s="18">
        <f>[2]ALCOHOL!D167</f>
        <v>251.08</v>
      </c>
      <c r="E108" s="29">
        <f>[2]ALCOHOL!E167</f>
        <v>247.46</v>
      </c>
      <c r="F108" s="28">
        <f>[2]ALCOHOL!F167</f>
        <v>255.12</v>
      </c>
      <c r="G108" s="18">
        <f>[2]ALCOHOL!J167</f>
        <v>63.66</v>
      </c>
      <c r="H108" s="29">
        <f>[2]ALCOHOL!K167</f>
        <v>59.72</v>
      </c>
      <c r="I108" s="28">
        <f>[2]ALCOHOL!L167</f>
        <v>67.680000000000007</v>
      </c>
      <c r="J108" s="36">
        <f>[2]ALCOHOL!D171</f>
        <v>64.98</v>
      </c>
      <c r="K108" s="27">
        <f>[2]ALCOHOL!E171</f>
        <v>62.91</v>
      </c>
      <c r="L108" s="28">
        <f>[2]ALCOHOL!F171</f>
        <v>66.89</v>
      </c>
      <c r="M108" s="18">
        <f>[2]ALCOHOL!J171</f>
        <v>21.64</v>
      </c>
      <c r="N108" s="29">
        <f>[2]ALCOHOL!K171</f>
        <v>18.86</v>
      </c>
      <c r="O108" s="28">
        <f>[2]ALCOHOL!L171</f>
        <v>24.42</v>
      </c>
    </row>
    <row r="109" spans="1:15" x14ac:dyDescent="0.25">
      <c r="B109" s="32"/>
      <c r="C109" s="32" t="s">
        <v>112</v>
      </c>
      <c r="D109" s="33"/>
      <c r="E109" s="34"/>
      <c r="F109" s="35"/>
      <c r="G109" s="33"/>
      <c r="H109" s="34"/>
      <c r="I109" s="35"/>
      <c r="J109" s="37"/>
      <c r="K109" s="199"/>
      <c r="L109" s="35"/>
      <c r="M109" s="33"/>
      <c r="N109" s="34"/>
      <c r="O109" s="35"/>
    </row>
    <row r="110" spans="1:15" x14ac:dyDescent="0.25">
      <c r="B110" s="20" t="s">
        <v>35</v>
      </c>
      <c r="C110" s="20" t="s">
        <v>107</v>
      </c>
      <c r="D110" s="18">
        <f>[2]ALCOHOLcomp!D37</f>
        <v>0.44</v>
      </c>
      <c r="E110" s="29">
        <f>[2]ALCOHOLcomp!E37</f>
        <v>0.28999999999999998</v>
      </c>
      <c r="F110" s="28">
        <f>[2]ALCOHOLcomp!F37</f>
        <v>0.57999999999999996</v>
      </c>
      <c r="G110" s="18">
        <f>[2]ALCOHOLcomp!J37</f>
        <v>0.38</v>
      </c>
      <c r="H110" s="29">
        <f>[2]ALCOHOLcomp!K37</f>
        <v>0</v>
      </c>
      <c r="I110" s="28">
        <f>[2]ALCOHOLcomp!L37</f>
        <v>1</v>
      </c>
      <c r="J110" s="36">
        <f>[2]ALCOHOLcomp!D39</f>
        <v>0.11</v>
      </c>
      <c r="K110" s="27">
        <f>[2]ALCOHOLcomp!E39</f>
        <v>0.03</v>
      </c>
      <c r="L110" s="28">
        <f>[2]ALCOHOLcomp!F39</f>
        <v>0.18</v>
      </c>
      <c r="M110" s="18">
        <f>[2]ALCOHOLcomp!J39</f>
        <v>0</v>
      </c>
      <c r="N110" s="29">
        <f>[2]ALCOHOLcomp!K39</f>
        <v>0</v>
      </c>
      <c r="O110" s="28">
        <f>[2]ALCOHOLcomp!L39</f>
        <v>0</v>
      </c>
    </row>
    <row r="111" spans="1:15" x14ac:dyDescent="0.25">
      <c r="C111" s="20" t="s">
        <v>108</v>
      </c>
      <c r="E111" s="29"/>
      <c r="F111" s="28"/>
      <c r="J111" s="36"/>
    </row>
    <row r="112" spans="1:15" x14ac:dyDescent="0.25">
      <c r="C112" s="20" t="s">
        <v>109</v>
      </c>
      <c r="E112" s="29"/>
      <c r="F112" s="28"/>
      <c r="J112" s="36"/>
    </row>
    <row r="113" spans="2:15" x14ac:dyDescent="0.25">
      <c r="C113" s="20" t="s">
        <v>110</v>
      </c>
      <c r="E113" s="29"/>
      <c r="F113" s="28"/>
      <c r="J113" s="36"/>
    </row>
    <row r="114" spans="2:15" x14ac:dyDescent="0.25">
      <c r="C114" s="20" t="s">
        <v>111</v>
      </c>
      <c r="D114" s="18">
        <f>[2]ALCOHOLcomp!D38</f>
        <v>4.88</v>
      </c>
      <c r="E114" s="29">
        <f>[2]ALCOHOLcomp!E38</f>
        <v>4.49</v>
      </c>
      <c r="F114" s="28">
        <f>[2]ALCOHOLcomp!F38</f>
        <v>5.43</v>
      </c>
      <c r="G114" s="18">
        <f>[2]ALCOHOLcomp!J38</f>
        <v>1.1399999999999999</v>
      </c>
      <c r="H114" s="29">
        <f>[2]ALCOHOLcomp!K38</f>
        <v>0.76</v>
      </c>
      <c r="I114" s="28">
        <f>[2]ALCOHOLcomp!L38</f>
        <v>1.58</v>
      </c>
      <c r="J114" s="36">
        <f>[2]ALCOHOLcomp!D40</f>
        <v>1.35</v>
      </c>
      <c r="K114" s="27">
        <f>[2]ALCOHOLcomp!E40</f>
        <v>1.1000000000000001</v>
      </c>
      <c r="L114" s="28">
        <f>[2]ALCOHOLcomp!F40</f>
        <v>1.57</v>
      </c>
      <c r="M114" s="18">
        <f>[2]ALCOHOLcomp!J40</f>
        <v>0.34</v>
      </c>
      <c r="N114" s="29">
        <f>[2]ALCOHOLcomp!K40</f>
        <v>0.13</v>
      </c>
      <c r="O114" s="28">
        <f>[2]ALCOHOLcomp!L40</f>
        <v>0.7</v>
      </c>
    </row>
    <row r="115" spans="2:15" x14ac:dyDescent="0.25">
      <c r="B115" s="32"/>
      <c r="C115" s="32" t="s">
        <v>112</v>
      </c>
      <c r="D115" s="33"/>
      <c r="E115" s="34"/>
      <c r="F115" s="35"/>
      <c r="G115" s="33"/>
      <c r="H115" s="34"/>
      <c r="I115" s="35"/>
      <c r="J115" s="37"/>
      <c r="K115" s="199"/>
      <c r="L115" s="35"/>
      <c r="M115" s="33"/>
      <c r="N115" s="34"/>
      <c r="O115" s="35"/>
    </row>
    <row r="116" spans="2:15" x14ac:dyDescent="0.25">
      <c r="B116" s="20" t="s">
        <v>37</v>
      </c>
      <c r="C116" s="20" t="s">
        <v>107</v>
      </c>
      <c r="E116" s="29"/>
      <c r="F116" s="28"/>
      <c r="J116" s="36"/>
    </row>
    <row r="117" spans="2:15" x14ac:dyDescent="0.25">
      <c r="C117" s="20" t="s">
        <v>108</v>
      </c>
      <c r="E117" s="29"/>
      <c r="F117" s="28"/>
      <c r="J117" s="36"/>
    </row>
    <row r="118" spans="2:15" x14ac:dyDescent="0.25">
      <c r="C118" s="20" t="s">
        <v>109</v>
      </c>
      <c r="D118" s="18">
        <f>[2]ALCOHOLcomp!D260</f>
        <v>25.01</v>
      </c>
      <c r="E118" s="29">
        <f>[2]ALCOHOLcomp!E260</f>
        <v>24.17</v>
      </c>
      <c r="F118" s="28">
        <f>[2]ALCOHOLcomp!F260</f>
        <v>25.88</v>
      </c>
      <c r="G118" s="18">
        <f>[2]ALCOHOLcomp!J260</f>
        <v>2.2000000000000002</v>
      </c>
      <c r="H118" s="29">
        <f>[2]ALCOHOLcomp!K260</f>
        <v>1.58</v>
      </c>
      <c r="I118" s="28">
        <f>[2]ALCOHOLcomp!L260</f>
        <v>2.88</v>
      </c>
      <c r="J118" s="36">
        <f>[2]ALCOHOLcomp!D262</f>
        <v>2.89</v>
      </c>
      <c r="K118" s="27">
        <f>[2]ALCOHOLcomp!E262</f>
        <v>2.6</v>
      </c>
      <c r="L118" s="28">
        <f>[2]ALCOHOLcomp!F262</f>
        <v>3.21</v>
      </c>
      <c r="M118" s="18">
        <f>[2]ALCOHOLcomp!J262</f>
        <v>0.4</v>
      </c>
      <c r="N118" s="29">
        <f>[2]ALCOHOLcomp!K262</f>
        <v>0.13</v>
      </c>
      <c r="O118" s="28">
        <f>[2]ALCOHOLcomp!L262</f>
        <v>0.77</v>
      </c>
    </row>
    <row r="119" spans="2:15" x14ac:dyDescent="0.25">
      <c r="C119" s="20" t="s">
        <v>110</v>
      </c>
      <c r="E119" s="29"/>
      <c r="F119" s="28"/>
      <c r="J119" s="36"/>
    </row>
    <row r="120" spans="2:15" x14ac:dyDescent="0.25">
      <c r="C120" s="20" t="s">
        <v>111</v>
      </c>
      <c r="D120" s="18">
        <f>[2]ALCOHOLcomp!D261</f>
        <v>16.510000000000002</v>
      </c>
      <c r="E120" s="29">
        <f>[2]ALCOHOLcomp!E261</f>
        <v>15.77</v>
      </c>
      <c r="F120" s="28">
        <f>[2]ALCOHOLcomp!F261</f>
        <v>17.190000000000001</v>
      </c>
      <c r="G120" s="18">
        <f>[2]ALCOHOLcomp!J261</f>
        <v>1.85</v>
      </c>
      <c r="H120" s="29">
        <f>[2]ALCOHOLcomp!K261</f>
        <v>1.36</v>
      </c>
      <c r="I120" s="28">
        <f>[2]ALCOHOLcomp!L261</f>
        <v>2.46</v>
      </c>
      <c r="J120" s="36">
        <f>[2]ALCOHOLcomp!D263</f>
        <v>2.2400000000000002</v>
      </c>
      <c r="K120" s="27">
        <f>[2]ALCOHOLcomp!E263</f>
        <v>1.97</v>
      </c>
      <c r="L120" s="28">
        <f>[2]ALCOHOLcomp!F263</f>
        <v>2.56</v>
      </c>
      <c r="M120" s="18">
        <f>[2]ALCOHOLcomp!J263</f>
        <v>0.23</v>
      </c>
      <c r="N120" s="29">
        <f>[2]ALCOHOLcomp!K263</f>
        <v>0.06</v>
      </c>
      <c r="O120" s="28">
        <f>[2]ALCOHOLcomp!L263</f>
        <v>0.42</v>
      </c>
    </row>
    <row r="121" spans="2:15" x14ac:dyDescent="0.25">
      <c r="B121" s="32"/>
      <c r="C121" s="32" t="s">
        <v>112</v>
      </c>
      <c r="D121" s="33"/>
      <c r="E121" s="34"/>
      <c r="F121" s="35"/>
      <c r="G121" s="33"/>
      <c r="H121" s="34"/>
      <c r="I121" s="35"/>
      <c r="J121" s="37"/>
      <c r="K121" s="199"/>
      <c r="L121" s="35"/>
      <c r="M121" s="33"/>
      <c r="N121" s="34"/>
      <c r="O121" s="35"/>
    </row>
    <row r="122" spans="2:15" x14ac:dyDescent="0.25">
      <c r="B122" s="20" t="s">
        <v>39</v>
      </c>
      <c r="C122" s="20" t="s">
        <v>107</v>
      </c>
      <c r="E122" s="29"/>
      <c r="F122" s="28"/>
      <c r="J122" s="36"/>
    </row>
    <row r="123" spans="2:15" x14ac:dyDescent="0.25">
      <c r="C123" s="20" t="s">
        <v>108</v>
      </c>
      <c r="D123" s="18">
        <f>[2]ALCOHOLcomp!$D$224</f>
        <v>23.812034080717488</v>
      </c>
      <c r="E123" s="29">
        <f>[2]ALCOHOLcomp!$E$224</f>
        <v>20.954425823280079</v>
      </c>
      <c r="F123" s="28">
        <f>[2]ALCOHOLcomp!$F$224</f>
        <v>26.612925319160592</v>
      </c>
      <c r="G123" s="18">
        <f>[2]ALCOHOLcomp!$J$224</f>
        <v>3.59</v>
      </c>
      <c r="H123" s="29">
        <f>[2]ALCOHOLcomp!$K$224</f>
        <v>1.23</v>
      </c>
      <c r="I123" s="28">
        <f>[2]ALCOHOLcomp!$L$224</f>
        <v>6.37</v>
      </c>
      <c r="J123" s="36">
        <f>[2]ALCOHOLcomp!$D$227</f>
        <v>6.988237879009815</v>
      </c>
      <c r="K123" s="27">
        <f>[2]ALCOHOLcomp!$E$227</f>
        <v>5.3024423963133636</v>
      </c>
      <c r="L123" s="28">
        <f>[2]ALCOHOLcomp!$F$227</f>
        <v>8.7268333745976729</v>
      </c>
      <c r="M123" s="18">
        <f>[2]ALCOHOLcomp!$J$227</f>
        <v>1.7811522633744854</v>
      </c>
      <c r="N123" s="29">
        <f>[2]ALCOHOLcomp!$K$227</f>
        <v>0.33019148936170206</v>
      </c>
      <c r="O123" s="28">
        <f>[2]ALCOHOLcomp!$L$227</f>
        <v>3.5091964285714288</v>
      </c>
    </row>
    <row r="124" spans="2:15" x14ac:dyDescent="0.25">
      <c r="C124" s="20" t="s">
        <v>109</v>
      </c>
      <c r="E124" s="29"/>
      <c r="F124" s="28"/>
      <c r="J124" s="36"/>
    </row>
    <row r="125" spans="2:15" x14ac:dyDescent="0.25">
      <c r="C125" s="20" t="s">
        <v>110</v>
      </c>
      <c r="E125" s="29"/>
      <c r="F125" s="28"/>
      <c r="J125" s="36"/>
    </row>
    <row r="126" spans="2:15" x14ac:dyDescent="0.25">
      <c r="C126" s="20" t="s">
        <v>111</v>
      </c>
      <c r="D126" s="18">
        <f>[2]ALCOHOLcomp!D225</f>
        <v>112.47</v>
      </c>
      <c r="E126" s="29">
        <f>[2]ALCOHOLcomp!E225</f>
        <v>103.39</v>
      </c>
      <c r="F126" s="28">
        <f>[2]ALCOHOLcomp!F225</f>
        <v>122.5</v>
      </c>
      <c r="G126" s="18">
        <f>[2]ALCOHOLcomp!J225</f>
        <v>27.69</v>
      </c>
      <c r="H126" s="29">
        <f>[2]ALCOHOLcomp!K225</f>
        <v>21.72</v>
      </c>
      <c r="I126" s="28">
        <f>[2]ALCOHOLcomp!L225</f>
        <v>33.35</v>
      </c>
      <c r="J126" s="36">
        <f>[2]ALCOHOLcomp!D228</f>
        <v>50.7</v>
      </c>
      <c r="K126" s="27">
        <f>[2]ALCOHOLcomp!E228</f>
        <v>43.42</v>
      </c>
      <c r="L126" s="28">
        <f>[2]ALCOHOLcomp!F228</f>
        <v>59.54</v>
      </c>
      <c r="M126" s="18">
        <f>[2]ALCOHOLcomp!J228</f>
        <v>9.69</v>
      </c>
      <c r="N126" s="29">
        <f>[2]ALCOHOLcomp!K228</f>
        <v>7.39</v>
      </c>
      <c r="O126" s="28">
        <f>[2]ALCOHOLcomp!L228</f>
        <v>11.91</v>
      </c>
    </row>
    <row r="127" spans="2:15" x14ac:dyDescent="0.25">
      <c r="B127" s="32"/>
      <c r="C127" s="32" t="s">
        <v>112</v>
      </c>
      <c r="D127" s="33">
        <f>[2]ALCOHOLcomp!D226</f>
        <v>162.5</v>
      </c>
      <c r="E127" s="34">
        <f>[2]ALCOHOLcomp!E226</f>
        <v>148.63</v>
      </c>
      <c r="F127" s="35">
        <f>[2]ALCOHOLcomp!F226</f>
        <v>175.6</v>
      </c>
      <c r="G127" s="33">
        <f>[2]ALCOHOLcomp!J226</f>
        <v>43.24</v>
      </c>
      <c r="H127" s="34">
        <f>[2]ALCOHOLcomp!K226</f>
        <v>37</v>
      </c>
      <c r="I127" s="35">
        <f>[2]ALCOHOLcomp!L226</f>
        <v>49.24</v>
      </c>
      <c r="J127" s="37">
        <f>[2]ALCOHOLcomp!D229</f>
        <v>66.349999999999994</v>
      </c>
      <c r="K127" s="199">
        <f>[2]ALCOHOLcomp!E229</f>
        <v>55.29</v>
      </c>
      <c r="L127" s="35">
        <f>[2]ALCOHOLcomp!F229</f>
        <v>78</v>
      </c>
      <c r="M127" s="33">
        <f>[2]ALCOHOLcomp!J229</f>
        <v>11.9</v>
      </c>
      <c r="N127" s="34">
        <f>[2]ALCOHOLcomp!K229</f>
        <v>9.33</v>
      </c>
      <c r="O127" s="35">
        <f>[2]ALCOHOLcomp!L229</f>
        <v>14.55</v>
      </c>
    </row>
    <row r="128" spans="2:15" x14ac:dyDescent="0.25">
      <c r="B128" s="20" t="s">
        <v>40</v>
      </c>
      <c r="C128" s="20" t="s">
        <v>107</v>
      </c>
      <c r="E128" s="29"/>
      <c r="F128" s="28"/>
      <c r="J128" s="36"/>
    </row>
    <row r="129" spans="1:15" x14ac:dyDescent="0.25">
      <c r="C129" s="20" t="s">
        <v>108</v>
      </c>
      <c r="D129" s="18">
        <f>[2]ALCOHOLcomp!D107</f>
        <v>48.55</v>
      </c>
      <c r="E129" s="29">
        <f>[2]ALCOHOLcomp!E107</f>
        <v>43.85</v>
      </c>
      <c r="F129" s="28">
        <f>[2]ALCOHOLcomp!F107</f>
        <v>54</v>
      </c>
      <c r="G129" s="18">
        <f>[2]ALCOHOLcomp!J107</f>
        <v>15.53</v>
      </c>
      <c r="H129" s="29">
        <f>[2]ALCOHOLcomp!K107</f>
        <v>10.75</v>
      </c>
      <c r="I129" s="28">
        <f>[2]ALCOHOLcomp!L107</f>
        <v>20.68</v>
      </c>
      <c r="J129" s="36">
        <f>[2]ALCOHOLcomp!D109</f>
        <v>12.54</v>
      </c>
      <c r="K129" s="27">
        <f>[2]ALCOHOLcomp!E109</f>
        <v>9.84</v>
      </c>
      <c r="L129" s="28">
        <f>[2]ALCOHOLcomp!F109</f>
        <v>15.42</v>
      </c>
      <c r="M129" s="18">
        <f>[2]ALCOHOLcomp!J109</f>
        <v>1.19</v>
      </c>
      <c r="N129" s="29">
        <f>[2]ALCOHOLcomp!K109</f>
        <v>0</v>
      </c>
      <c r="O129" s="28">
        <f>[2]ALCOHOLcomp!L109</f>
        <v>2.68</v>
      </c>
    </row>
    <row r="130" spans="1:15" x14ac:dyDescent="0.25">
      <c r="C130" s="20" t="s">
        <v>109</v>
      </c>
      <c r="E130" s="29"/>
      <c r="F130" s="28"/>
      <c r="J130" s="36"/>
    </row>
    <row r="131" spans="1:15" x14ac:dyDescent="0.25">
      <c r="C131" s="20" t="s">
        <v>110</v>
      </c>
      <c r="E131" s="29"/>
      <c r="F131" s="28"/>
      <c r="J131" s="36"/>
    </row>
    <row r="132" spans="1:15" x14ac:dyDescent="0.25">
      <c r="C132" s="20" t="s">
        <v>111</v>
      </c>
      <c r="D132" s="18">
        <f>[2]ALCOHOLcomp!D108</f>
        <v>125.39</v>
      </c>
      <c r="E132" s="29">
        <f>[2]ALCOHOLcomp!E108</f>
        <v>113.4</v>
      </c>
      <c r="F132" s="28">
        <f>[2]ALCOHOLcomp!F108</f>
        <v>137.18</v>
      </c>
      <c r="G132" s="18">
        <f>[2]ALCOHOLcomp!J108</f>
        <v>31.34</v>
      </c>
      <c r="H132" s="29">
        <f>[2]ALCOHOLcomp!K108</f>
        <v>24.37</v>
      </c>
      <c r="I132" s="28">
        <f>[2]ALCOHOLcomp!L108</f>
        <v>38.46</v>
      </c>
      <c r="J132" s="36">
        <f>[2]ALCOHOLcomp!D110</f>
        <v>59.83</v>
      </c>
      <c r="K132" s="27">
        <f>[2]ALCOHOLcomp!E110</f>
        <v>49.15</v>
      </c>
      <c r="L132" s="28">
        <f>[2]ALCOHOLcomp!F110</f>
        <v>71.45</v>
      </c>
      <c r="M132" s="18">
        <f>[2]ALCOHOLcomp!J110</f>
        <v>6.72</v>
      </c>
      <c r="N132" s="29">
        <f>[2]ALCOHOLcomp!K110</f>
        <v>4.29</v>
      </c>
      <c r="O132" s="28">
        <f>[2]ALCOHOLcomp!L110</f>
        <v>9.34</v>
      </c>
    </row>
    <row r="133" spans="1:15" x14ac:dyDescent="0.25">
      <c r="B133" s="32"/>
      <c r="C133" s="32" t="s">
        <v>112</v>
      </c>
      <c r="D133" s="33"/>
      <c r="E133" s="34"/>
      <c r="F133" s="35"/>
      <c r="G133" s="33"/>
      <c r="H133" s="34"/>
      <c r="I133" s="35"/>
      <c r="J133" s="37"/>
      <c r="K133" s="199"/>
      <c r="L133" s="35"/>
      <c r="M133" s="33"/>
      <c r="N133" s="34"/>
      <c r="O133" s="35"/>
    </row>
    <row r="135" spans="1:15" x14ac:dyDescent="0.25">
      <c r="B135" s="20" t="s">
        <v>102</v>
      </c>
      <c r="D135" s="20"/>
      <c r="E135" s="20"/>
      <c r="F135" s="20"/>
      <c r="G135" s="20"/>
      <c r="H135" s="20"/>
      <c r="I135" s="20"/>
      <c r="J135" s="20"/>
      <c r="K135" s="20"/>
      <c r="L135" s="20"/>
      <c r="M135" s="20"/>
      <c r="N135" s="20"/>
      <c r="O135" s="20"/>
    </row>
    <row r="136" spans="1:15" ht="17.25" x14ac:dyDescent="0.25">
      <c r="B136" s="20" t="s">
        <v>42</v>
      </c>
      <c r="D136" s="20"/>
      <c r="E136" s="20"/>
      <c r="F136" s="20"/>
      <c r="G136" s="20"/>
      <c r="H136" s="20"/>
      <c r="I136" s="20"/>
      <c r="J136" s="20"/>
      <c r="K136" s="20"/>
      <c r="L136" s="20"/>
      <c r="M136" s="20"/>
      <c r="N136" s="20"/>
      <c r="O136" s="20"/>
    </row>
    <row r="137" spans="1:15" x14ac:dyDescent="0.25">
      <c r="B137" s="20" t="s">
        <v>103</v>
      </c>
      <c r="D137" s="20"/>
      <c r="E137" s="20"/>
      <c r="F137" s="20"/>
      <c r="G137" s="20"/>
      <c r="H137" s="20"/>
      <c r="I137" s="20"/>
      <c r="J137" s="20"/>
      <c r="K137" s="20"/>
      <c r="L137" s="20"/>
      <c r="M137" s="20"/>
      <c r="N137" s="20"/>
      <c r="O137" s="20"/>
    </row>
    <row r="139" spans="1:15" x14ac:dyDescent="0.25">
      <c r="A139" s="108" t="s">
        <v>276</v>
      </c>
      <c r="B139" s="150"/>
      <c r="C139" s="107"/>
      <c r="D139" s="99"/>
      <c r="E139" s="107"/>
      <c r="F139" s="99"/>
      <c r="G139" s="107"/>
      <c r="H139" s="99"/>
    </row>
    <row r="140" spans="1:15" x14ac:dyDescent="0.25">
      <c r="A140" s="108" t="s">
        <v>277</v>
      </c>
      <c r="B140" s="150"/>
      <c r="C140" s="107"/>
      <c r="D140" s="99"/>
      <c r="E140" s="107"/>
      <c r="F140" s="99"/>
      <c r="G140" s="107"/>
      <c r="H140" s="99"/>
    </row>
    <row r="141" spans="1:15" x14ac:dyDescent="0.25">
      <c r="A141" s="108" t="s">
        <v>279</v>
      </c>
      <c r="B141" s="150"/>
      <c r="C141" s="107"/>
      <c r="D141" s="99"/>
      <c r="E141" s="107"/>
      <c r="F141" s="99"/>
      <c r="G141" s="107"/>
      <c r="H141" s="99"/>
    </row>
    <row r="142" spans="1:15" x14ac:dyDescent="0.25">
      <c r="A142" s="108" t="s">
        <v>278</v>
      </c>
      <c r="B142" s="150"/>
      <c r="C142" s="107"/>
      <c r="D142" s="99"/>
      <c r="E142" s="107"/>
      <c r="F142" s="99"/>
      <c r="G142" s="107"/>
      <c r="H142" s="99"/>
    </row>
    <row r="144" spans="1:15" x14ac:dyDescent="0.25">
      <c r="A144" s="200" t="s">
        <v>285</v>
      </c>
      <c r="B144" s="200"/>
      <c r="C144" s="200"/>
      <c r="D144" s="201"/>
      <c r="E144" s="202"/>
      <c r="F144" s="105"/>
      <c r="G144" s="201"/>
      <c r="H144" s="202"/>
      <c r="I144" s="105"/>
      <c r="J144" s="201"/>
      <c r="K144" s="203"/>
      <c r="L144" s="105"/>
      <c r="M144" s="201"/>
      <c r="N144" s="202"/>
    </row>
  </sheetData>
  <mergeCells count="6">
    <mergeCell ref="D5:I5"/>
    <mergeCell ref="J5:O5"/>
    <mergeCell ref="D6:F6"/>
    <mergeCell ref="G6:I6"/>
    <mergeCell ref="J6:L6"/>
    <mergeCell ref="M6:O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7"/>
  <sheetViews>
    <sheetView topLeftCell="H1" zoomScale="85" zoomScaleNormal="85" workbookViewId="0">
      <selection activeCell="AO43" sqref="AO43"/>
    </sheetView>
  </sheetViews>
  <sheetFormatPr defaultRowHeight="15" x14ac:dyDescent="0.25"/>
  <cols>
    <col min="1" max="1" width="9.140625" style="20"/>
    <col min="2" max="3" width="23.140625" style="20" customWidth="1"/>
    <col min="4" max="4" width="7.7109375" style="18" customWidth="1"/>
    <col min="5" max="5" width="7.7109375" style="123" customWidth="1"/>
    <col min="6" max="6" width="7.7109375" style="16" customWidth="1"/>
    <col min="7" max="7" width="7.7109375" style="18" customWidth="1"/>
    <col min="8" max="8" width="7.7109375" style="29" customWidth="1"/>
    <col min="9" max="9" width="7.7109375" style="28" customWidth="1"/>
    <col min="10" max="10" width="7.7109375" style="18" customWidth="1"/>
    <col min="11" max="11" width="7.7109375" style="27" customWidth="1"/>
    <col min="12" max="12" width="7.7109375" style="28" customWidth="1"/>
    <col min="13" max="13" width="7.7109375" style="18" customWidth="1"/>
    <col min="14" max="14" width="7.7109375" style="29" customWidth="1"/>
    <col min="15" max="15" width="7.7109375" style="28" customWidth="1"/>
    <col min="16" max="16384" width="9.140625" style="20"/>
  </cols>
  <sheetData>
    <row r="1" spans="1:15" ht="15.75" x14ac:dyDescent="0.25">
      <c r="A1" s="197" t="s">
        <v>273</v>
      </c>
    </row>
    <row r="2" spans="1:15" x14ac:dyDescent="0.25">
      <c r="A2" s="97" t="s">
        <v>260</v>
      </c>
    </row>
    <row r="3" spans="1:15" x14ac:dyDescent="0.25">
      <c r="A3" s="97"/>
    </row>
    <row r="4" spans="1:15" x14ac:dyDescent="0.25">
      <c r="B4" s="18" t="s">
        <v>96</v>
      </c>
      <c r="C4" s="18"/>
      <c r="E4" s="30"/>
      <c r="F4" s="17"/>
    </row>
    <row r="5" spans="1:15" x14ac:dyDescent="0.25">
      <c r="B5" s="18"/>
      <c r="C5" s="18"/>
      <c r="D5" s="275" t="s">
        <v>97</v>
      </c>
      <c r="E5" s="275"/>
      <c r="F5" s="275"/>
      <c r="G5" s="275"/>
      <c r="H5" s="275"/>
      <c r="I5" s="275"/>
      <c r="J5" s="284" t="s">
        <v>98</v>
      </c>
      <c r="K5" s="275"/>
      <c r="L5" s="275"/>
      <c r="M5" s="275"/>
      <c r="N5" s="275"/>
      <c r="O5" s="275"/>
    </row>
    <row r="6" spans="1:15" x14ac:dyDescent="0.25">
      <c r="B6" s="18"/>
      <c r="C6" s="18"/>
      <c r="D6" s="275" t="s">
        <v>99</v>
      </c>
      <c r="E6" s="275"/>
      <c r="F6" s="275"/>
      <c r="G6" s="275" t="s">
        <v>100</v>
      </c>
      <c r="H6" s="275"/>
      <c r="I6" s="275"/>
      <c r="J6" s="284" t="s">
        <v>99</v>
      </c>
      <c r="K6" s="275"/>
      <c r="L6" s="275"/>
      <c r="M6" s="275" t="s">
        <v>100</v>
      </c>
      <c r="N6" s="275"/>
      <c r="O6" s="275"/>
    </row>
    <row r="7" spans="1:15" x14ac:dyDescent="0.25">
      <c r="B7" s="18" t="s">
        <v>3</v>
      </c>
      <c r="C7" s="18" t="s">
        <v>4</v>
      </c>
      <c r="D7" s="18" t="s">
        <v>101</v>
      </c>
      <c r="E7" s="30" t="s">
        <v>52</v>
      </c>
      <c r="F7" s="17"/>
      <c r="G7" s="18" t="s">
        <v>101</v>
      </c>
      <c r="H7" s="29" t="s">
        <v>52</v>
      </c>
      <c r="J7" s="36" t="s">
        <v>101</v>
      </c>
      <c r="K7" s="27" t="s">
        <v>52</v>
      </c>
      <c r="M7" s="18" t="s">
        <v>101</v>
      </c>
      <c r="N7" s="29" t="s">
        <v>52</v>
      </c>
    </row>
    <row r="8" spans="1:15" x14ac:dyDescent="0.25">
      <c r="A8" s="20" t="s">
        <v>114</v>
      </c>
      <c r="B8" s="20" t="s">
        <v>8</v>
      </c>
      <c r="C8" s="20" t="s">
        <v>107</v>
      </c>
      <c r="D8" s="18">
        <f>[2]ALCOHOL!D120</f>
        <v>57.56</v>
      </c>
      <c r="E8" s="123">
        <f>[2]ALCOHOL!E120</f>
        <v>55.01</v>
      </c>
      <c r="F8" s="16">
        <f>[2]ALCOHOL!F120</f>
        <v>60.17</v>
      </c>
      <c r="G8" s="18">
        <f>[2]ALCOHOL!J120</f>
        <v>30.79</v>
      </c>
      <c r="H8" s="29">
        <f>[2]ALCOHOL!K120</f>
        <v>26.54</v>
      </c>
      <c r="I8" s="28">
        <f>[2]ALCOHOL!L120</f>
        <v>35.06</v>
      </c>
      <c r="J8" s="36">
        <f>[2]ALCOHOL!D128</f>
        <v>8.39</v>
      </c>
      <c r="K8" s="27">
        <f>[2]ALCOHOL!E128</f>
        <v>7.43</v>
      </c>
      <c r="L8" s="28">
        <f>[2]ALCOHOL!F128</f>
        <v>9.3000000000000007</v>
      </c>
      <c r="M8" s="18">
        <f>[2]ALCOHOL!J128</f>
        <v>4.79</v>
      </c>
      <c r="N8" s="29">
        <f>[2]ALCOHOL!K128</f>
        <v>3.17</v>
      </c>
      <c r="O8" s="28">
        <f>[2]ALCOHOL!L128</f>
        <v>6.6</v>
      </c>
    </row>
    <row r="9" spans="1:15" x14ac:dyDescent="0.25">
      <c r="C9" s="20" t="s">
        <v>108</v>
      </c>
      <c r="D9" s="18">
        <f>[2]ALCOHOL!D121</f>
        <v>76.209999999999994</v>
      </c>
      <c r="E9" s="123">
        <f>[2]ALCOHOL!E121</f>
        <v>73.09</v>
      </c>
      <c r="F9" s="16">
        <f>[2]ALCOHOL!F121</f>
        <v>79.25</v>
      </c>
      <c r="G9" s="18">
        <f>[2]ALCOHOL!J121</f>
        <v>42.74</v>
      </c>
      <c r="H9" s="29">
        <f>[2]ALCOHOL!K121</f>
        <v>38</v>
      </c>
      <c r="I9" s="28">
        <f>[2]ALCOHOL!L121</f>
        <v>47.43</v>
      </c>
      <c r="J9" s="36">
        <f>[2]ALCOHOL!D129</f>
        <v>14.4</v>
      </c>
      <c r="K9" s="27">
        <f>[2]ALCOHOL!E129</f>
        <v>13.03</v>
      </c>
      <c r="L9" s="28">
        <f>[2]ALCOHOL!F129</f>
        <v>15.9</v>
      </c>
      <c r="M9" s="18">
        <f>[2]ALCOHOL!J129</f>
        <v>9.34</v>
      </c>
      <c r="N9" s="29">
        <f>[2]ALCOHOL!K129</f>
        <v>7.23</v>
      </c>
      <c r="O9" s="28">
        <f>[2]ALCOHOL!L129</f>
        <v>11.74</v>
      </c>
    </row>
    <row r="10" spans="1:15" x14ac:dyDescent="0.25">
      <c r="C10" s="20" t="s">
        <v>109</v>
      </c>
      <c r="D10" s="18">
        <f>[2]ALCOHOL!D122</f>
        <v>81.02</v>
      </c>
      <c r="E10" s="123">
        <f>[2]ALCOHOL!E122</f>
        <v>77.739999999999995</v>
      </c>
      <c r="F10" s="16">
        <f>[2]ALCOHOL!F122</f>
        <v>84.55</v>
      </c>
      <c r="G10" s="18">
        <f>[2]ALCOHOL!J122</f>
        <v>35.65</v>
      </c>
      <c r="H10" s="29">
        <f>[2]ALCOHOL!K122</f>
        <v>32.1</v>
      </c>
      <c r="I10" s="28">
        <f>[2]ALCOHOL!L122</f>
        <v>39.28</v>
      </c>
      <c r="J10" s="36">
        <f>[2]ALCOHOL!D130</f>
        <v>17.28</v>
      </c>
      <c r="K10" s="27">
        <f>[2]ALCOHOL!E130</f>
        <v>15.84</v>
      </c>
      <c r="L10" s="28">
        <f>[2]ALCOHOL!F130</f>
        <v>18.739999999999998</v>
      </c>
      <c r="M10" s="18">
        <f>[2]ALCOHOL!J130</f>
        <v>8.24</v>
      </c>
      <c r="N10" s="29">
        <f>[2]ALCOHOL!K130</f>
        <v>6.31</v>
      </c>
      <c r="O10" s="28">
        <f>[2]ALCOHOL!L130</f>
        <v>10.19</v>
      </c>
    </row>
    <row r="11" spans="1:15" x14ac:dyDescent="0.25">
      <c r="C11" s="20" t="s">
        <v>110</v>
      </c>
      <c r="D11" s="18">
        <f>[2]ALCOHOL!D123</f>
        <v>101.69</v>
      </c>
      <c r="E11" s="123">
        <f>[2]ALCOHOL!E123</f>
        <v>97.82</v>
      </c>
      <c r="F11" s="16">
        <f>[2]ALCOHOL!F123</f>
        <v>105.86</v>
      </c>
      <c r="G11" s="18">
        <f>[2]ALCOHOL!J123</f>
        <v>37.380000000000003</v>
      </c>
      <c r="H11" s="29">
        <f>[2]ALCOHOL!K123</f>
        <v>34.28</v>
      </c>
      <c r="I11" s="28">
        <f>[2]ALCOHOL!L123</f>
        <v>40.61</v>
      </c>
      <c r="J11" s="36">
        <f>[2]ALCOHOL!D131</f>
        <v>25.31</v>
      </c>
      <c r="K11" s="27">
        <f>[2]ALCOHOL!E131</f>
        <v>23.1</v>
      </c>
      <c r="L11" s="28">
        <f>[2]ALCOHOL!F131</f>
        <v>27.66</v>
      </c>
      <c r="M11" s="18">
        <f>[2]ALCOHOL!J131</f>
        <v>11.35</v>
      </c>
      <c r="N11" s="29">
        <f>[2]ALCOHOL!K131</f>
        <v>9.33</v>
      </c>
      <c r="O11" s="28">
        <f>[2]ALCOHOL!L131</f>
        <v>13.47</v>
      </c>
    </row>
    <row r="12" spans="1:15" x14ac:dyDescent="0.25">
      <c r="C12" s="20" t="s">
        <v>111</v>
      </c>
      <c r="D12" s="18">
        <f>[2]ALCOHOL!D124</f>
        <v>113.26</v>
      </c>
      <c r="E12" s="123">
        <f>[2]ALCOHOL!E124</f>
        <v>109.11</v>
      </c>
      <c r="F12" s="16">
        <f>[2]ALCOHOL!F124</f>
        <v>117.9</v>
      </c>
      <c r="G12" s="18">
        <f>[2]ALCOHOL!J124</f>
        <v>44.76</v>
      </c>
      <c r="H12" s="29">
        <f>[2]ALCOHOL!K124</f>
        <v>41.8</v>
      </c>
      <c r="I12" s="28">
        <f>[2]ALCOHOL!L124</f>
        <v>48.13</v>
      </c>
      <c r="J12" s="36">
        <f>[2]ALCOHOL!D132</f>
        <v>36.1</v>
      </c>
      <c r="K12" s="27">
        <f>[2]ALCOHOL!E132</f>
        <v>33.32</v>
      </c>
      <c r="L12" s="28">
        <f>[2]ALCOHOL!F132</f>
        <v>39.130000000000003</v>
      </c>
      <c r="M12" s="18">
        <f>[2]ALCOHOL!J132</f>
        <v>11.84</v>
      </c>
      <c r="N12" s="29">
        <f>[2]ALCOHOL!K132</f>
        <v>10.210000000000001</v>
      </c>
      <c r="O12" s="28">
        <f>[2]ALCOHOL!L132</f>
        <v>13.45</v>
      </c>
    </row>
    <row r="13" spans="1:15" x14ac:dyDescent="0.25">
      <c r="B13" s="32"/>
      <c r="C13" s="32" t="s">
        <v>112</v>
      </c>
      <c r="D13" s="33">
        <f>[2]ALCOHOL!D125</f>
        <v>144.61000000000001</v>
      </c>
      <c r="E13" s="198">
        <f>[2]ALCOHOL!E125</f>
        <v>139.32</v>
      </c>
      <c r="F13" s="196">
        <f>[2]ALCOHOL!F125</f>
        <v>150.5</v>
      </c>
      <c r="G13" s="33">
        <f>[2]ALCOHOL!J125</f>
        <v>48.61</v>
      </c>
      <c r="H13" s="34">
        <f>[2]ALCOHOL!K125</f>
        <v>45.43</v>
      </c>
      <c r="I13" s="35">
        <f>[2]ALCOHOL!L125</f>
        <v>51.54</v>
      </c>
      <c r="J13" s="37">
        <f>[2]ALCOHOL!D133</f>
        <v>49.97</v>
      </c>
      <c r="K13" s="199">
        <f>[2]ALCOHOL!E133</f>
        <v>46.02</v>
      </c>
      <c r="L13" s="35">
        <f>[2]ALCOHOL!F133</f>
        <v>54.09</v>
      </c>
      <c r="M13" s="33">
        <f>[2]ALCOHOL!J133</f>
        <v>13.79</v>
      </c>
      <c r="N13" s="34">
        <f>[2]ALCOHOL!K133</f>
        <v>12.16</v>
      </c>
      <c r="O13" s="35">
        <f>[2]ALCOHOL!L133</f>
        <v>15.35</v>
      </c>
    </row>
    <row r="14" spans="1:15" x14ac:dyDescent="0.25">
      <c r="B14" s="20" t="s">
        <v>10</v>
      </c>
      <c r="C14" s="20" t="s">
        <v>107</v>
      </c>
      <c r="J14" s="36"/>
    </row>
    <row r="15" spans="1:15" x14ac:dyDescent="0.25">
      <c r="C15" s="20" t="s">
        <v>108</v>
      </c>
      <c r="J15" s="36"/>
    </row>
    <row r="16" spans="1:15" x14ac:dyDescent="0.25">
      <c r="C16" s="20" t="s">
        <v>109</v>
      </c>
      <c r="D16" s="18">
        <f>[2]ALCOHOL!D338</f>
        <v>35.130000000000003</v>
      </c>
      <c r="E16" s="123">
        <f>[2]ALCOHOL!E338</f>
        <v>33.049999999999997</v>
      </c>
      <c r="F16" s="16">
        <f>[2]ALCOHOL!F338</f>
        <v>37.270000000000003</v>
      </c>
      <c r="G16" s="18">
        <f>[2]ALCOHOL!J338</f>
        <v>8.68</v>
      </c>
      <c r="H16" s="29">
        <f>[2]ALCOHOL!K338</f>
        <v>7.06</v>
      </c>
      <c r="I16" s="28">
        <f>[2]ALCOHOL!L338</f>
        <v>10.38</v>
      </c>
      <c r="J16" s="36">
        <f>[2]ALCOHOL!D342</f>
        <v>7.99</v>
      </c>
      <c r="K16" s="27">
        <f>[2]ALCOHOL!E342</f>
        <v>6.94</v>
      </c>
      <c r="L16" s="28">
        <f>[2]ALCOHOL!F342</f>
        <v>9</v>
      </c>
      <c r="M16" s="18">
        <f>[2]ALCOHOL!J342</f>
        <v>2.75</v>
      </c>
      <c r="N16" s="29">
        <f>[2]ALCOHOL!K342</f>
        <v>1.79</v>
      </c>
      <c r="O16" s="28">
        <f>[2]ALCOHOL!L342</f>
        <v>3.71</v>
      </c>
    </row>
    <row r="17" spans="1:15" x14ac:dyDescent="0.25">
      <c r="C17" s="20" t="s">
        <v>110</v>
      </c>
      <c r="D17" s="18">
        <f>[2]ALCOHOL!D339</f>
        <v>34.86</v>
      </c>
      <c r="E17" s="123">
        <f>[2]ALCOHOL!E339</f>
        <v>32.93</v>
      </c>
      <c r="F17" s="16">
        <f>[2]ALCOHOL!F339</f>
        <v>36.75</v>
      </c>
      <c r="G17" s="18">
        <f>[2]ALCOHOL!J339</f>
        <v>9.91</v>
      </c>
      <c r="H17" s="29">
        <f>[2]ALCOHOL!K339</f>
        <v>8.5299999999999994</v>
      </c>
      <c r="I17" s="28">
        <f>[2]ALCOHOL!L339</f>
        <v>11.36</v>
      </c>
      <c r="J17" s="36">
        <f>[2]ALCOHOL!D343</f>
        <v>9.4499999999999993</v>
      </c>
      <c r="K17" s="27">
        <f>[2]ALCOHOL!E343</f>
        <v>8.34</v>
      </c>
      <c r="L17" s="28">
        <f>[2]ALCOHOL!F343</f>
        <v>10.51</v>
      </c>
      <c r="M17" s="18">
        <f>[2]ALCOHOL!J343</f>
        <v>2.99</v>
      </c>
      <c r="N17" s="29">
        <f>[2]ALCOHOL!K343</f>
        <v>2.2599999999999998</v>
      </c>
      <c r="O17" s="28">
        <f>[2]ALCOHOL!L343</f>
        <v>3.77</v>
      </c>
    </row>
    <row r="18" spans="1:15" x14ac:dyDescent="0.25">
      <c r="C18" s="20" t="s">
        <v>111</v>
      </c>
      <c r="D18" s="18">
        <f>[2]ALCOHOL!D340</f>
        <v>37.520000000000003</v>
      </c>
      <c r="E18" s="123">
        <f>[2]ALCOHOL!E340</f>
        <v>35.33</v>
      </c>
      <c r="F18" s="16">
        <f>[2]ALCOHOL!F340</f>
        <v>39.659999999999997</v>
      </c>
      <c r="G18" s="18">
        <f>[2]ALCOHOL!J340</f>
        <v>9.81</v>
      </c>
      <c r="H18" s="29">
        <f>[2]ALCOHOL!K340</f>
        <v>8.58</v>
      </c>
      <c r="I18" s="28">
        <f>[2]ALCOHOL!L340</f>
        <v>11.2</v>
      </c>
      <c r="J18" s="36">
        <f>[2]ALCOHOL!D344</f>
        <v>11.48</v>
      </c>
      <c r="K18" s="27">
        <f>[2]ALCOHOL!E344</f>
        <v>10.35</v>
      </c>
      <c r="L18" s="28">
        <f>[2]ALCOHOL!F344</f>
        <v>12.76</v>
      </c>
      <c r="M18" s="18">
        <f>[2]ALCOHOL!J344</f>
        <v>3.92</v>
      </c>
      <c r="N18" s="29">
        <f>[2]ALCOHOL!K344</f>
        <v>3.13</v>
      </c>
      <c r="O18" s="28">
        <f>[2]ALCOHOL!L344</f>
        <v>4.7699999999999996</v>
      </c>
    </row>
    <row r="19" spans="1:15" x14ac:dyDescent="0.25">
      <c r="B19" s="32"/>
      <c r="C19" s="32" t="s">
        <v>112</v>
      </c>
      <c r="D19" s="33">
        <f>[2]ALCOHOL!D341</f>
        <v>35.36</v>
      </c>
      <c r="E19" s="198">
        <f>[2]ALCOHOL!E341</f>
        <v>32.86</v>
      </c>
      <c r="F19" s="196">
        <f>[2]ALCOHOL!F341</f>
        <v>37.79</v>
      </c>
      <c r="G19" s="33">
        <f>[2]ALCOHOL!J341</f>
        <v>10.06</v>
      </c>
      <c r="H19" s="34">
        <f>[2]ALCOHOL!K341</f>
        <v>8.7100000000000009</v>
      </c>
      <c r="I19" s="35">
        <f>[2]ALCOHOL!L341</f>
        <v>11.29</v>
      </c>
      <c r="J19" s="37">
        <f>[2]ALCOHOL!D345</f>
        <v>12.11</v>
      </c>
      <c r="K19" s="199">
        <f>[2]ALCOHOL!E345</f>
        <v>10.67</v>
      </c>
      <c r="L19" s="35">
        <f>[2]ALCOHOL!F345</f>
        <v>13.79</v>
      </c>
      <c r="M19" s="33">
        <f>[2]ALCOHOL!J345</f>
        <v>3.67</v>
      </c>
      <c r="N19" s="34">
        <f>[2]ALCOHOL!K345</f>
        <v>2.95</v>
      </c>
      <c r="O19" s="35">
        <f>[2]ALCOHOL!L345</f>
        <v>4.46</v>
      </c>
    </row>
    <row r="20" spans="1:15" x14ac:dyDescent="0.25">
      <c r="B20" s="20" t="s">
        <v>76</v>
      </c>
      <c r="C20" s="20" t="s">
        <v>107</v>
      </c>
      <c r="D20" s="18">
        <f>[2]ALCOHOL!D239</f>
        <v>45.29</v>
      </c>
      <c r="E20" s="123">
        <f>[2]ALCOHOL!E239</f>
        <v>41.93</v>
      </c>
      <c r="F20" s="16">
        <f>[2]ALCOHOL!F239</f>
        <v>49.45</v>
      </c>
      <c r="G20" s="18">
        <f>[2]ALCOHOL!J239</f>
        <v>16.510000000000002</v>
      </c>
      <c r="H20" s="29">
        <f>[2]ALCOHOL!K239</f>
        <v>12.41</v>
      </c>
      <c r="I20" s="28">
        <f>[2]ALCOHOL!L239</f>
        <v>20.84</v>
      </c>
      <c r="J20" s="36">
        <f>[2]ALCOHOL!D247</f>
        <v>10.42</v>
      </c>
      <c r="K20" s="27">
        <f>[2]ALCOHOL!E247</f>
        <v>8.9600000000000009</v>
      </c>
      <c r="L20" s="28">
        <f>[2]ALCOHOL!F247</f>
        <v>11.96</v>
      </c>
      <c r="M20" s="18">
        <f>[2]ALCOHOL!J247</f>
        <v>4.63</v>
      </c>
      <c r="N20" s="29">
        <f>[2]ALCOHOL!K247</f>
        <v>2.79</v>
      </c>
      <c r="O20" s="28">
        <f>[2]ALCOHOL!L247</f>
        <v>7.31</v>
      </c>
    </row>
    <row r="21" spans="1:15" x14ac:dyDescent="0.25">
      <c r="C21" s="20" t="s">
        <v>108</v>
      </c>
      <c r="D21" s="18">
        <f>[2]ALCOHOL!D240</f>
        <v>56.27</v>
      </c>
      <c r="E21" s="123">
        <f>[2]ALCOHOL!E240</f>
        <v>50.94</v>
      </c>
      <c r="F21" s="16">
        <f>[2]ALCOHOL!F240</f>
        <v>60.83</v>
      </c>
      <c r="G21" s="18">
        <f>[2]ALCOHOL!J240</f>
        <v>17.36</v>
      </c>
      <c r="H21" s="29">
        <f>[2]ALCOHOL!K240</f>
        <v>13.34</v>
      </c>
      <c r="I21" s="28">
        <f>[2]ALCOHOL!L240</f>
        <v>21.82</v>
      </c>
      <c r="J21" s="36">
        <f>[2]ALCOHOL!D248</f>
        <v>11.29</v>
      </c>
      <c r="K21" s="27">
        <f>[2]ALCOHOL!E248</f>
        <v>9.2200000000000006</v>
      </c>
      <c r="L21" s="28">
        <f>[2]ALCOHOL!F248</f>
        <v>13.32</v>
      </c>
      <c r="M21" s="18">
        <f>[2]ALCOHOL!J248</f>
        <v>5.77</v>
      </c>
      <c r="N21" s="29">
        <f>[2]ALCOHOL!K248</f>
        <v>3.22</v>
      </c>
      <c r="O21" s="28">
        <f>[2]ALCOHOL!L248</f>
        <v>8.39</v>
      </c>
    </row>
    <row r="22" spans="1:15" x14ac:dyDescent="0.25">
      <c r="C22" s="20" t="s">
        <v>109</v>
      </c>
      <c r="D22" s="18">
        <f>[2]ALCOHOL!D241</f>
        <v>55.24</v>
      </c>
      <c r="E22" s="123">
        <f>[2]ALCOHOL!E241</f>
        <v>50.9</v>
      </c>
      <c r="F22" s="16">
        <f>[2]ALCOHOL!F241</f>
        <v>59.89</v>
      </c>
      <c r="G22" s="18">
        <f>[2]ALCOHOL!J241</f>
        <v>15.75</v>
      </c>
      <c r="H22" s="29">
        <f>[2]ALCOHOL!K241</f>
        <v>12.82</v>
      </c>
      <c r="I22" s="28">
        <f>[2]ALCOHOL!L241</f>
        <v>18.53</v>
      </c>
      <c r="J22" s="36">
        <f>[2]ALCOHOL!D249</f>
        <v>13.45</v>
      </c>
      <c r="K22" s="27">
        <f>[2]ALCOHOL!E249</f>
        <v>11.48</v>
      </c>
      <c r="L22" s="28">
        <f>[2]ALCOHOL!F249</f>
        <v>15.69</v>
      </c>
      <c r="M22" s="18">
        <f>[2]ALCOHOL!J249</f>
        <v>5.34</v>
      </c>
      <c r="N22" s="29">
        <f>[2]ALCOHOL!K249</f>
        <v>3.36</v>
      </c>
      <c r="O22" s="28">
        <f>[2]ALCOHOL!L249</f>
        <v>7.09</v>
      </c>
    </row>
    <row r="23" spans="1:15" x14ac:dyDescent="0.25">
      <c r="C23" s="20" t="s">
        <v>110</v>
      </c>
      <c r="D23" s="18">
        <f>[2]ALCOHOL!D242</f>
        <v>59.97</v>
      </c>
      <c r="E23" s="123">
        <f>[2]ALCOHOL!E242</f>
        <v>55.96</v>
      </c>
      <c r="F23" s="16">
        <f>[2]ALCOHOL!F242</f>
        <v>66.09</v>
      </c>
      <c r="G23" s="18">
        <f>[2]ALCOHOL!J242</f>
        <v>15.66</v>
      </c>
      <c r="H23" s="29">
        <f>[2]ALCOHOL!K242</f>
        <v>12.99</v>
      </c>
      <c r="I23" s="28">
        <f>[2]ALCOHOL!L242</f>
        <v>17.82</v>
      </c>
      <c r="J23" s="36">
        <f>[2]ALCOHOL!D250</f>
        <v>13.08</v>
      </c>
      <c r="K23" s="27">
        <f>[2]ALCOHOL!E250</f>
        <v>10.69</v>
      </c>
      <c r="L23" s="28">
        <f>[2]ALCOHOL!F250</f>
        <v>15.88</v>
      </c>
      <c r="M23" s="18">
        <f>[2]ALCOHOL!J250</f>
        <v>3.53</v>
      </c>
      <c r="N23" s="29">
        <f>[2]ALCOHOL!K250</f>
        <v>2.13</v>
      </c>
      <c r="O23" s="28">
        <f>[2]ALCOHOL!L250</f>
        <v>5.03</v>
      </c>
    </row>
    <row r="24" spans="1:15" x14ac:dyDescent="0.25">
      <c r="C24" s="20" t="s">
        <v>111</v>
      </c>
      <c r="D24" s="18">
        <f>[2]ALCOHOL!D243</f>
        <v>50.03</v>
      </c>
      <c r="E24" s="123">
        <f>[2]ALCOHOL!E243</f>
        <v>45.98</v>
      </c>
      <c r="F24" s="16">
        <f>[2]ALCOHOL!F243</f>
        <v>53.72</v>
      </c>
      <c r="G24" s="18">
        <f>[2]ALCOHOL!J243</f>
        <v>14.24</v>
      </c>
      <c r="H24" s="29">
        <f>[2]ALCOHOL!K243</f>
        <v>11.86</v>
      </c>
      <c r="I24" s="28">
        <f>[2]ALCOHOL!L243</f>
        <v>16.84</v>
      </c>
      <c r="J24" s="36">
        <f>[2]ALCOHOL!D251</f>
        <v>14.41</v>
      </c>
      <c r="K24" s="27">
        <f>[2]ALCOHOL!E251</f>
        <v>12.35</v>
      </c>
      <c r="L24" s="28">
        <f>[2]ALCOHOL!F251</f>
        <v>16.18</v>
      </c>
      <c r="M24" s="18">
        <f>[2]ALCOHOL!J251</f>
        <v>3.86</v>
      </c>
      <c r="N24" s="29">
        <f>[2]ALCOHOL!K251</f>
        <v>2.37</v>
      </c>
      <c r="O24" s="28">
        <f>[2]ALCOHOL!L251</f>
        <v>5.45</v>
      </c>
    </row>
    <row r="25" spans="1:15" x14ac:dyDescent="0.25">
      <c r="B25" s="32"/>
      <c r="C25" s="32" t="s">
        <v>112</v>
      </c>
      <c r="D25" s="33">
        <f>[2]ALCOHOL!D244</f>
        <v>47.16</v>
      </c>
      <c r="E25" s="198">
        <f>[2]ALCOHOL!E244</f>
        <v>41.67</v>
      </c>
      <c r="F25" s="196">
        <f>[2]ALCOHOL!F244</f>
        <v>53.99</v>
      </c>
      <c r="G25" s="33">
        <f>[2]ALCOHOL!J244</f>
        <v>11.87</v>
      </c>
      <c r="H25" s="34">
        <f>[2]ALCOHOL!K244</f>
        <v>9.3800000000000008</v>
      </c>
      <c r="I25" s="35">
        <f>[2]ALCOHOL!L244</f>
        <v>15.22</v>
      </c>
      <c r="J25" s="37">
        <f>[2]ALCOHOL!D252</f>
        <v>15.28</v>
      </c>
      <c r="K25" s="199">
        <f>[2]ALCOHOL!E252</f>
        <v>12.51</v>
      </c>
      <c r="L25" s="35">
        <f>[2]ALCOHOL!F252</f>
        <v>17.95</v>
      </c>
      <c r="M25" s="33">
        <f>[2]ALCOHOL!J252</f>
        <v>4.63</v>
      </c>
      <c r="N25" s="34">
        <f>[2]ALCOHOL!K252</f>
        <v>3.34</v>
      </c>
      <c r="O25" s="35">
        <f>[2]ALCOHOL!L252</f>
        <v>6.32</v>
      </c>
    </row>
    <row r="26" spans="1:15" x14ac:dyDescent="0.25">
      <c r="B26" s="20" t="s">
        <v>14</v>
      </c>
      <c r="C26" s="20" t="s">
        <v>107</v>
      </c>
      <c r="J26" s="36"/>
    </row>
    <row r="27" spans="1:15" x14ac:dyDescent="0.25">
      <c r="C27" s="20" t="s">
        <v>108</v>
      </c>
      <c r="J27" s="36"/>
    </row>
    <row r="28" spans="1:15" x14ac:dyDescent="0.25">
      <c r="C28" s="20" t="s">
        <v>109</v>
      </c>
      <c r="D28" s="18">
        <f>[2]ALCOHOL!D48</f>
        <v>65.38</v>
      </c>
      <c r="E28" s="123">
        <f>[2]ALCOHOL!E48</f>
        <v>62.28</v>
      </c>
      <c r="F28" s="16">
        <f>[2]ALCOHOL!F48</f>
        <v>68.78</v>
      </c>
      <c r="G28" s="18">
        <f>[2]ALCOHOL!J48</f>
        <v>25.97</v>
      </c>
      <c r="H28" s="29">
        <f>[2]ALCOHOL!K48</f>
        <v>22.62</v>
      </c>
      <c r="I28" s="28">
        <f>[2]ALCOHOL!L48</f>
        <v>29.41</v>
      </c>
      <c r="J28" s="36">
        <f>[2]ALCOHOL!D51</f>
        <v>22.51</v>
      </c>
      <c r="K28" s="27">
        <f>[2]ALCOHOL!E51</f>
        <v>20.76</v>
      </c>
      <c r="L28" s="28">
        <f>[2]ALCOHOL!F51</f>
        <v>24.13</v>
      </c>
      <c r="M28" s="18">
        <f>[2]ALCOHOL!J51</f>
        <v>16.579999999999998</v>
      </c>
      <c r="N28" s="29">
        <f>[2]ALCOHOL!K51</f>
        <v>9.61</v>
      </c>
      <c r="O28" s="28">
        <f>[2]ALCOHOL!L51</f>
        <v>26.18</v>
      </c>
    </row>
    <row r="29" spans="1:15" x14ac:dyDescent="0.25">
      <c r="C29" s="20" t="s">
        <v>110</v>
      </c>
      <c r="D29" s="18">
        <f>[2]ALCOHOL!D49</f>
        <v>76.55</v>
      </c>
      <c r="E29" s="123">
        <f>[2]ALCOHOL!E49</f>
        <v>73.11</v>
      </c>
      <c r="F29" s="16">
        <f>[2]ALCOHOL!F49</f>
        <v>80.650000000000006</v>
      </c>
      <c r="G29" s="18">
        <f>[2]ALCOHOL!J49</f>
        <v>35.28</v>
      </c>
      <c r="H29" s="29">
        <f>[2]ALCOHOL!K49</f>
        <v>30.09</v>
      </c>
      <c r="I29" s="28">
        <f>[2]ALCOHOL!L49</f>
        <v>42.74</v>
      </c>
      <c r="J29" s="36">
        <f>[2]ALCOHOL!D52</f>
        <v>27.83</v>
      </c>
      <c r="K29" s="27">
        <f>[2]ALCOHOL!E52</f>
        <v>25.91</v>
      </c>
      <c r="L29" s="28">
        <f>[2]ALCOHOL!F52</f>
        <v>29.76</v>
      </c>
      <c r="M29" s="18">
        <f>[2]ALCOHOL!J52</f>
        <v>13.34</v>
      </c>
      <c r="N29" s="29">
        <f>[2]ALCOHOL!K52</f>
        <v>10.92</v>
      </c>
      <c r="O29" s="28">
        <f>[2]ALCOHOL!L52</f>
        <v>15.9</v>
      </c>
    </row>
    <row r="30" spans="1:15" x14ac:dyDescent="0.25">
      <c r="C30" s="20" t="s">
        <v>111</v>
      </c>
      <c r="D30" s="18">
        <f>[2]ALCOHOL!D50</f>
        <v>106.71</v>
      </c>
      <c r="E30" s="123">
        <f>[2]ALCOHOL!E50</f>
        <v>102.34</v>
      </c>
      <c r="F30" s="16">
        <f>[2]ALCOHOL!F50</f>
        <v>110.83</v>
      </c>
      <c r="G30" s="18">
        <f>[2]ALCOHOL!J50</f>
        <v>37.119999999999997</v>
      </c>
      <c r="H30" s="29">
        <f>[2]ALCOHOL!K50</f>
        <v>33.840000000000003</v>
      </c>
      <c r="I30" s="28">
        <f>[2]ALCOHOL!L50</f>
        <v>40.61</v>
      </c>
      <c r="J30" s="36">
        <f>[2]ALCOHOL!D53</f>
        <v>36.520000000000003</v>
      </c>
      <c r="K30" s="27">
        <f>[2]ALCOHOL!E53</f>
        <v>34.29</v>
      </c>
      <c r="L30" s="28">
        <f>[2]ALCOHOL!F53</f>
        <v>38.869999999999997</v>
      </c>
      <c r="M30" s="18">
        <f>[2]ALCOHOL!J53</f>
        <v>15.44</v>
      </c>
      <c r="N30" s="29">
        <f>[2]ALCOHOL!K53</f>
        <v>13.29</v>
      </c>
      <c r="O30" s="28">
        <f>[2]ALCOHOL!L53</f>
        <v>17.97</v>
      </c>
    </row>
    <row r="31" spans="1:15" x14ac:dyDescent="0.25">
      <c r="B31" s="32"/>
      <c r="C31" s="32" t="s">
        <v>112</v>
      </c>
      <c r="D31" s="33"/>
      <c r="E31" s="198"/>
      <c r="F31" s="196"/>
      <c r="G31" s="33"/>
      <c r="H31" s="34"/>
      <c r="I31" s="35"/>
      <c r="J31" s="37"/>
      <c r="K31" s="199"/>
      <c r="L31" s="35"/>
      <c r="M31" s="33"/>
      <c r="N31" s="34"/>
      <c r="O31" s="35"/>
    </row>
    <row r="32" spans="1:15" x14ac:dyDescent="0.25">
      <c r="A32" s="20" t="s">
        <v>115</v>
      </c>
      <c r="B32" s="20" t="s">
        <v>43</v>
      </c>
      <c r="C32" s="20" t="s">
        <v>107</v>
      </c>
      <c r="J32" s="36"/>
    </row>
    <row r="33" spans="2:15" x14ac:dyDescent="0.25">
      <c r="C33" s="20" t="s">
        <v>108</v>
      </c>
      <c r="J33" s="36"/>
    </row>
    <row r="34" spans="2:15" x14ac:dyDescent="0.25">
      <c r="C34" s="20" t="s">
        <v>109</v>
      </c>
      <c r="D34" s="18">
        <f>[2]ALCOHOL!D271</f>
        <v>11.7</v>
      </c>
      <c r="E34" s="123">
        <f>[2]ALCOHOL!E271</f>
        <v>7.78</v>
      </c>
      <c r="F34" s="16" t="s">
        <v>93</v>
      </c>
      <c r="J34" s="36"/>
    </row>
    <row r="35" spans="2:15" x14ac:dyDescent="0.25">
      <c r="C35" s="20" t="s">
        <v>110</v>
      </c>
      <c r="D35" s="18">
        <f>[2]ALCOHOL!D272</f>
        <v>24.42</v>
      </c>
      <c r="E35" s="123">
        <f>[2]ALCOHOL!E272</f>
        <v>18.96</v>
      </c>
      <c r="F35" s="16">
        <f>[2]ALCOHOL!F272</f>
        <v>30.83</v>
      </c>
      <c r="G35" s="18">
        <f>[2]ALCOHOL!J272</f>
        <v>15.13</v>
      </c>
      <c r="H35" s="29">
        <f>[2]ALCOHOL!K272</f>
        <v>0</v>
      </c>
      <c r="I35" s="28">
        <f>[2]ALCOHOL!L272</f>
        <v>35.5</v>
      </c>
      <c r="J35" s="36"/>
    </row>
    <row r="36" spans="2:15" x14ac:dyDescent="0.25">
      <c r="C36" s="20" t="s">
        <v>111</v>
      </c>
      <c r="D36" s="18">
        <f>[2]ALCOHOL!D273</f>
        <v>64.22</v>
      </c>
      <c r="E36" s="123">
        <f>[2]ALCOHOL!E273</f>
        <v>52.4</v>
      </c>
      <c r="F36" s="16">
        <f>[2]ALCOHOL!F273</f>
        <v>76.42</v>
      </c>
      <c r="G36" s="18">
        <f>[2]ALCOHOL!J273</f>
        <v>24.29</v>
      </c>
      <c r="H36" s="29">
        <f>[2]ALCOHOL!K273</f>
        <v>13.48</v>
      </c>
      <c r="I36" s="28">
        <f>[2]ALCOHOL!L273</f>
        <v>36.69</v>
      </c>
      <c r="J36" s="36">
        <f>[2]ALCOHOL!D277</f>
        <v>25.54</v>
      </c>
      <c r="K36" s="27">
        <f>[2]ALCOHOL!E277</f>
        <v>18.8</v>
      </c>
      <c r="L36" s="28">
        <f>[2]ALCOHOL!F277</f>
        <v>33.03</v>
      </c>
      <c r="M36" s="18">
        <f>[2]ALCOHOL!J277</f>
        <v>11.93</v>
      </c>
      <c r="N36" s="29">
        <f>[2]ALCOHOL!K277</f>
        <v>4.37</v>
      </c>
      <c r="O36" s="28">
        <f>[2]ALCOHOL!L277</f>
        <v>21.18</v>
      </c>
    </row>
    <row r="37" spans="2:15" x14ac:dyDescent="0.25">
      <c r="B37" s="32"/>
      <c r="C37" s="32" t="s">
        <v>112</v>
      </c>
      <c r="D37" s="33">
        <f>[2]ALCOHOL!D274</f>
        <v>47.12</v>
      </c>
      <c r="E37" s="198">
        <f>[2]ALCOHOL!E274</f>
        <v>36.909999999999997</v>
      </c>
      <c r="F37" s="196">
        <f>[2]ALCOHOL!F274</f>
        <v>57.56</v>
      </c>
      <c r="G37" s="33">
        <f>[2]ALCOHOL!J274</f>
        <v>30.95</v>
      </c>
      <c r="H37" s="34">
        <f>[2]ALCOHOL!K274</f>
        <v>18.53</v>
      </c>
      <c r="I37" s="35">
        <f>[2]ALCOHOL!L274</f>
        <v>45.34</v>
      </c>
      <c r="J37" s="37">
        <f>[2]ALCOHOL!D278</f>
        <v>20.6</v>
      </c>
      <c r="K37" s="199">
        <f>[2]ALCOHOL!E278</f>
        <v>13.76</v>
      </c>
      <c r="L37" s="35">
        <f>[2]ALCOHOL!F278</f>
        <v>27.74</v>
      </c>
      <c r="M37" s="33">
        <f>[2]ALCOHOL!J278</f>
        <v>13.25</v>
      </c>
      <c r="N37" s="34">
        <f>[2]ALCOHOL!K278</f>
        <v>5.68</v>
      </c>
      <c r="O37" s="35">
        <f>[2]ALCOHOL!L278</f>
        <v>22.4</v>
      </c>
    </row>
    <row r="38" spans="2:15" x14ac:dyDescent="0.25">
      <c r="B38" s="20" t="s">
        <v>284</v>
      </c>
      <c r="C38" s="20" t="s">
        <v>107</v>
      </c>
      <c r="D38" s="18">
        <f>[2]ALCOHOL!D86</f>
        <v>5.2</v>
      </c>
      <c r="E38" s="29">
        <f>[2]ALCOHOL!E86</f>
        <v>3.41</v>
      </c>
      <c r="F38" s="28">
        <f>[2]ALCOHOL!F86</f>
        <v>7.19</v>
      </c>
      <c r="G38" s="18">
        <f>[2]ALCOHOL!J86</f>
        <v>5.79</v>
      </c>
      <c r="H38" s="29">
        <f>[2]ALCOHOL!K86</f>
        <v>1.18</v>
      </c>
      <c r="I38" s="28">
        <f>[2]ALCOHOL!L86</f>
        <v>12.56</v>
      </c>
      <c r="J38" s="36">
        <f>[2]ALCOHOL!D94</f>
        <v>2.64</v>
      </c>
      <c r="K38" s="29">
        <f>[2]ALCOHOL!E94</f>
        <v>1.35</v>
      </c>
      <c r="L38" s="28">
        <f>[2]ALCOHOL!F94</f>
        <v>4.05</v>
      </c>
      <c r="M38" s="18">
        <f>[2]ALCOHOL!J94</f>
        <v>2.89</v>
      </c>
      <c r="N38" s="29">
        <f>[2]ALCOHOL!K94</f>
        <v>0</v>
      </c>
      <c r="O38" s="28">
        <f>[2]ALCOHOL!L94</f>
        <v>8.68</v>
      </c>
    </row>
    <row r="39" spans="2:15" x14ac:dyDescent="0.25">
      <c r="C39" s="20" t="s">
        <v>108</v>
      </c>
      <c r="D39" s="18">
        <f>[2]ALCOHOL!D87</f>
        <v>6.27</v>
      </c>
      <c r="E39" s="29">
        <f>[2]ALCOHOL!E87</f>
        <v>4.22</v>
      </c>
      <c r="F39" s="28">
        <f>[2]ALCOHOL!F87</f>
        <v>8.34</v>
      </c>
      <c r="G39" s="18">
        <f>[2]ALCOHOL!J87</f>
        <v>6.95</v>
      </c>
      <c r="H39" s="29">
        <f>[2]ALCOHOL!K87</f>
        <v>1.63</v>
      </c>
      <c r="I39" s="28">
        <f>[2]ALCOHOL!L87</f>
        <v>13.68</v>
      </c>
      <c r="J39" s="36">
        <f>[2]ALCOHOL!D95</f>
        <v>3.66</v>
      </c>
      <c r="K39" s="29">
        <f>[2]ALCOHOL!E95</f>
        <v>2.12</v>
      </c>
      <c r="L39" s="28">
        <f>[2]ALCOHOL!F95</f>
        <v>5.42</v>
      </c>
      <c r="M39" s="18">
        <f>[2]ALCOHOL!J95</f>
        <v>4.3600000000000003</v>
      </c>
      <c r="N39" s="29">
        <f>[2]ALCOHOL!K95</f>
        <v>0</v>
      </c>
      <c r="O39" s="28">
        <f>[2]ALCOHOL!L95</f>
        <v>12.43</v>
      </c>
    </row>
    <row r="40" spans="2:15" x14ac:dyDescent="0.25">
      <c r="C40" s="20" t="s">
        <v>109</v>
      </c>
      <c r="D40" s="18">
        <f>[2]ALCOHOL!D88</f>
        <v>8.01</v>
      </c>
      <c r="E40" s="29">
        <f>[2]ALCOHOL!E88</f>
        <v>5.52</v>
      </c>
      <c r="F40" s="28">
        <f>[2]ALCOHOL!F88</f>
        <v>10.59</v>
      </c>
      <c r="G40" s="18">
        <f>[2]ALCOHOL!J88</f>
        <v>5.92</v>
      </c>
      <c r="H40" s="29">
        <f>[2]ALCOHOL!K88</f>
        <v>1.44</v>
      </c>
      <c r="I40" s="28">
        <f>[2]ALCOHOL!L88</f>
        <v>11.17</v>
      </c>
      <c r="J40" s="36">
        <f>[2]ALCOHOL!D96</f>
        <v>5.61</v>
      </c>
      <c r="K40" s="29">
        <f>[2]ALCOHOL!E96</f>
        <v>3.74</v>
      </c>
      <c r="L40" s="28">
        <f>[2]ALCOHOL!F96</f>
        <v>7.65</v>
      </c>
      <c r="M40" s="18">
        <f>[2]ALCOHOL!J96</f>
        <v>6.16</v>
      </c>
      <c r="N40" s="29">
        <f>[2]ALCOHOL!K96</f>
        <v>1.57</v>
      </c>
      <c r="O40" s="28">
        <f>[2]ALCOHOL!L96</f>
        <v>12.26</v>
      </c>
    </row>
    <row r="41" spans="2:15" x14ac:dyDescent="0.25">
      <c r="C41" s="20" t="s">
        <v>110</v>
      </c>
      <c r="D41" s="18">
        <f>[2]ALCOHOL!D89</f>
        <v>14.72</v>
      </c>
      <c r="E41" s="29">
        <f>[2]ALCOHOL!E89</f>
        <v>11.22</v>
      </c>
      <c r="F41" s="28">
        <f>[2]ALCOHOL!F89</f>
        <v>18.760000000000002</v>
      </c>
      <c r="G41" s="18">
        <f>[2]ALCOHOL!J89</f>
        <v>13.11</v>
      </c>
      <c r="H41" s="29">
        <f>[2]ALCOHOL!K89</f>
        <v>7.39</v>
      </c>
      <c r="I41" s="28">
        <f>[2]ALCOHOL!L89</f>
        <v>20.39</v>
      </c>
      <c r="J41" s="36">
        <f>[2]ALCOHOL!D97</f>
        <v>8.34</v>
      </c>
      <c r="K41" s="29">
        <f>[2]ALCOHOL!E97</f>
        <v>5.99</v>
      </c>
      <c r="L41" s="28">
        <f>[2]ALCOHOL!F97</f>
        <v>11.06</v>
      </c>
      <c r="M41" s="18">
        <f>[2]ALCOHOL!J97</f>
        <v>7.1</v>
      </c>
      <c r="N41" s="29">
        <f>[2]ALCOHOL!K97</f>
        <v>2.23</v>
      </c>
      <c r="O41" s="28">
        <f>[2]ALCOHOL!L97</f>
        <v>13.21</v>
      </c>
    </row>
    <row r="42" spans="2:15" x14ac:dyDescent="0.25">
      <c r="C42" s="20" t="s">
        <v>111</v>
      </c>
      <c r="D42" s="18">
        <f>[2]ALCOHOL!D90</f>
        <v>19.55</v>
      </c>
      <c r="E42" s="29">
        <f>[2]ALCOHOL!E90</f>
        <v>15.72</v>
      </c>
      <c r="F42" s="28">
        <f>[2]ALCOHOL!F90</f>
        <v>23.9</v>
      </c>
      <c r="G42" s="18">
        <f>[2]ALCOHOL!J90</f>
        <v>11.88</v>
      </c>
      <c r="H42" s="29">
        <f>[2]ALCOHOL!K90</f>
        <v>6.06</v>
      </c>
      <c r="I42" s="28">
        <f>[2]ALCOHOL!L90</f>
        <v>18.79</v>
      </c>
      <c r="J42" s="36">
        <f>[2]ALCOHOL!D98</f>
        <v>9.35</v>
      </c>
      <c r="K42" s="29">
        <f>[2]ALCOHOL!E98</f>
        <v>6.86</v>
      </c>
      <c r="L42" s="28">
        <f>[2]ALCOHOL!F98</f>
        <v>11.88</v>
      </c>
      <c r="M42" s="18">
        <f>[2]ALCOHOL!J98</f>
        <v>7.88</v>
      </c>
      <c r="N42" s="29">
        <f>[2]ALCOHOL!K98</f>
        <v>3.33</v>
      </c>
      <c r="O42" s="28">
        <f>[2]ALCOHOL!L98</f>
        <v>13.32</v>
      </c>
    </row>
    <row r="43" spans="2:15" x14ac:dyDescent="0.25">
      <c r="B43" s="32"/>
      <c r="C43" s="32" t="s">
        <v>112</v>
      </c>
      <c r="D43" s="33">
        <f>[2]ALCOHOL!D91</f>
        <v>23.1</v>
      </c>
      <c r="E43" s="34">
        <f>[2]ALCOHOL!E91</f>
        <v>18.170000000000002</v>
      </c>
      <c r="F43" s="35">
        <f>[2]ALCOHOL!F91</f>
        <v>28.76</v>
      </c>
      <c r="G43" s="33">
        <f>[2]ALCOHOL!J91</f>
        <v>11.87</v>
      </c>
      <c r="H43" s="34">
        <f>[2]ALCOHOL!K91</f>
        <v>5.18</v>
      </c>
      <c r="I43" s="35">
        <f>[2]ALCOHOL!L91</f>
        <v>18.46</v>
      </c>
      <c r="J43" s="37">
        <f>[2]ALCOHOL!D99</f>
        <v>11.41</v>
      </c>
      <c r="K43" s="34">
        <f>[2]ALCOHOL!E99</f>
        <v>8.07</v>
      </c>
      <c r="L43" s="35">
        <f>[2]ALCOHOL!F99</f>
        <v>15.05</v>
      </c>
      <c r="M43" s="33">
        <f>[2]ALCOHOL!J99</f>
        <v>9.7899999999999991</v>
      </c>
      <c r="N43" s="34">
        <f>[2]ALCOHOL!K99</f>
        <v>3.85</v>
      </c>
      <c r="O43" s="35">
        <f>[2]ALCOHOL!L99</f>
        <v>16.09</v>
      </c>
    </row>
    <row r="44" spans="2:15" x14ac:dyDescent="0.25">
      <c r="B44" s="20" t="s">
        <v>18</v>
      </c>
      <c r="C44" s="20" t="s">
        <v>107</v>
      </c>
      <c r="E44" s="29"/>
      <c r="F44" s="28"/>
      <c r="J44" s="36"/>
    </row>
    <row r="45" spans="2:15" x14ac:dyDescent="0.25">
      <c r="C45" s="20" t="s">
        <v>108</v>
      </c>
      <c r="E45" s="29"/>
      <c r="F45" s="28"/>
      <c r="J45" s="36"/>
    </row>
    <row r="46" spans="2:15" x14ac:dyDescent="0.25">
      <c r="C46" s="20" t="s">
        <v>109</v>
      </c>
      <c r="D46" s="18">
        <f>[2]ALCOHOLcomp!D20</f>
        <v>8.7899999999999991</v>
      </c>
      <c r="E46" s="123">
        <f>[2]ALCOHOLcomp!E20</f>
        <v>8.08</v>
      </c>
      <c r="F46" s="16">
        <f>[2]ALCOHOLcomp!F20</f>
        <v>9.52</v>
      </c>
      <c r="G46" s="18">
        <f>[2]ALCOHOLcomp!J20</f>
        <v>5.62</v>
      </c>
      <c r="H46" s="29">
        <f>[2]ALCOHOLcomp!K20</f>
        <v>4.3899999999999997</v>
      </c>
      <c r="I46" s="28">
        <f>[2]ALCOHOLcomp!L20</f>
        <v>6.96</v>
      </c>
      <c r="J46" s="36">
        <f>[2]ALCOHOLcomp!D25</f>
        <v>2.39</v>
      </c>
      <c r="K46" s="27">
        <f>[2]ALCOHOLcomp!E25</f>
        <v>2.0699999999999998</v>
      </c>
      <c r="L46" s="28">
        <f>[2]ALCOHOLcomp!F25</f>
        <v>2.78</v>
      </c>
      <c r="M46" s="18">
        <f>[2]ALCOHOLcomp!J25</f>
        <v>2.19</v>
      </c>
      <c r="N46" s="29">
        <f>[2]ALCOHOLcomp!K25</f>
        <v>1.19</v>
      </c>
      <c r="O46" s="28">
        <f>[2]ALCOHOLcomp!L25</f>
        <v>3.13</v>
      </c>
    </row>
    <row r="47" spans="2:15" x14ac:dyDescent="0.25">
      <c r="C47" s="20" t="s">
        <v>110</v>
      </c>
      <c r="J47" s="36"/>
    </row>
    <row r="48" spans="2:15" x14ac:dyDescent="0.25">
      <c r="C48" s="20" t="s">
        <v>111</v>
      </c>
      <c r="D48" s="18">
        <f>[2]ALCOHOLcomp!D24</f>
        <v>0</v>
      </c>
      <c r="E48" s="123">
        <f>[2]ALCOHOLcomp!E24</f>
        <v>0</v>
      </c>
      <c r="F48" s="16">
        <f>[2]ALCOHOLcomp!F24</f>
        <v>0</v>
      </c>
      <c r="G48" s="18">
        <f>[2]ALCOHOLcomp!J24</f>
        <v>0</v>
      </c>
      <c r="H48" s="29">
        <f>[2]ALCOHOLcomp!K24</f>
        <v>0</v>
      </c>
      <c r="I48" s="28">
        <f>[2]ALCOHOLcomp!L24</f>
        <v>0</v>
      </c>
      <c r="J48" s="36">
        <f>[2]ALCOHOLcomp!D29</f>
        <v>12.97</v>
      </c>
      <c r="K48" s="27">
        <f>[2]ALCOHOLcomp!E29</f>
        <v>11.9</v>
      </c>
      <c r="L48" s="28">
        <f>[2]ALCOHOLcomp!F29</f>
        <v>14.13</v>
      </c>
      <c r="M48" s="18">
        <f>[2]ALCOHOLcomp!J29</f>
        <v>0</v>
      </c>
      <c r="N48" s="29">
        <f>[2]ALCOHOLcomp!K29</f>
        <v>0</v>
      </c>
      <c r="O48" s="28">
        <f>[2]ALCOHOLcomp!L29</f>
        <v>0</v>
      </c>
    </row>
    <row r="49" spans="2:15" x14ac:dyDescent="0.25">
      <c r="B49" s="32"/>
      <c r="C49" s="32" t="s">
        <v>112</v>
      </c>
      <c r="D49" s="33"/>
      <c r="E49" s="198"/>
      <c r="F49" s="196"/>
      <c r="G49" s="33"/>
      <c r="H49" s="34"/>
      <c r="I49" s="35"/>
      <c r="J49" s="37"/>
      <c r="K49" s="199"/>
      <c r="L49" s="35"/>
      <c r="M49" s="33"/>
      <c r="N49" s="34"/>
      <c r="O49" s="35"/>
    </row>
    <row r="50" spans="2:15" x14ac:dyDescent="0.25">
      <c r="B50" s="20" t="s">
        <v>19</v>
      </c>
      <c r="C50" s="20" t="s">
        <v>107</v>
      </c>
      <c r="D50" s="18">
        <f>([2]ALCOHOL!D142+[2]ALCOHOL!D143)/2</f>
        <v>74.162769999999995</v>
      </c>
      <c r="E50" s="29">
        <f>([2]ALCOHOL!E142+[2]ALCOHOL!E143)/2</f>
        <v>62.51135</v>
      </c>
      <c r="F50" s="28">
        <f>([2]ALCOHOL!F142+[2]ALCOHOL!F143)/2</f>
        <v>86.665449999999993</v>
      </c>
      <c r="G50" s="18">
        <f>([2]ALCOHOL!J142+[2]ALCOHOL!J143)/2</f>
        <v>10.702345000000001</v>
      </c>
      <c r="H50" s="29">
        <f>([2]ALCOHOL!K142+[2]ALCOHOL!K143)/2</f>
        <v>1.9511149999999999</v>
      </c>
      <c r="I50" s="28">
        <f>([2]ALCOHOL!L142+[2]ALCOHOL!L143)/2</f>
        <v>24.517830000000004</v>
      </c>
      <c r="J50" s="36">
        <f>([2]ALCOHOL!D150+[2]ALCOHOL!D151)/2</f>
        <v>22.117175</v>
      </c>
      <c r="K50" s="29">
        <f>([2]ALCOHOL!E150+[2]ALCOHOL!E151)/2</f>
        <v>16.541899999999998</v>
      </c>
      <c r="L50" s="192">
        <f>([2]ALCOHOL!F150+[2]ALCOHOL!F151)/2</f>
        <v>28.177999999999997</v>
      </c>
      <c r="M50" s="18">
        <f>([2]ALCOHOL!J150+[2]ALCOHOL!J151)/2</f>
        <v>8.5974350000000008</v>
      </c>
      <c r="N50" s="29">
        <f>([2]ALCOHOL!K150+[2]ALCOHOL!K151)/2</f>
        <v>0</v>
      </c>
      <c r="O50" s="28">
        <f>([2]ALCOHOL!L150+[2]ALCOHOL!L151)/2</f>
        <v>25.792300000000001</v>
      </c>
    </row>
    <row r="51" spans="2:15" x14ac:dyDescent="0.25">
      <c r="C51" s="20" t="s">
        <v>108</v>
      </c>
      <c r="D51" s="18">
        <f>([2]ALCOHOL!D143+[2]ALCOHOL!D144)/2</f>
        <v>74.574335000000005</v>
      </c>
      <c r="E51" s="29">
        <f>([2]ALCOHOL!E143+[2]ALCOHOL!E144)/2</f>
        <v>64.252200000000002</v>
      </c>
      <c r="F51" s="28">
        <f>([2]ALCOHOL!F143+[2]ALCOHOL!F144)/2</f>
        <v>86.098849999999999</v>
      </c>
      <c r="G51" s="18">
        <f>([2]ALCOHOL!J143+[2]ALCOHOL!J144)/2</f>
        <v>20.442405000000001</v>
      </c>
      <c r="H51" s="29">
        <f>([2]ALCOHOL!K143+[2]ALCOHOL!K144)/2</f>
        <v>5.9209499999999995</v>
      </c>
      <c r="I51" s="28">
        <f>([2]ALCOHOL!L143+[2]ALCOHOL!L144)/2</f>
        <v>39.451234999999997</v>
      </c>
      <c r="J51" s="36">
        <f>([2]ALCOHOL!D151+[2]ALCOHOL!D152)/2</f>
        <v>23.642199999999999</v>
      </c>
      <c r="K51" s="29">
        <f>([2]ALCOHOL!E151+[2]ALCOHOL!E152)/2</f>
        <v>18.406199999999998</v>
      </c>
      <c r="L51" s="28">
        <f>([2]ALCOHOL!F151+[2]ALCOHOL!F152)/2</f>
        <v>29.398150000000001</v>
      </c>
      <c r="M51" s="18">
        <f>([2]ALCOHOL!J151+[2]ALCOHOL!J152)/2</f>
        <v>0</v>
      </c>
      <c r="N51" s="29">
        <f>([2]ALCOHOL!K151+[2]ALCOHOL!K152)/2</f>
        <v>0</v>
      </c>
      <c r="O51" s="28">
        <f>([2]ALCOHOL!L151+[2]ALCOHOL!L152)/2</f>
        <v>0</v>
      </c>
    </row>
    <row r="52" spans="2:15" x14ac:dyDescent="0.25">
      <c r="C52" s="20" t="s">
        <v>109</v>
      </c>
      <c r="D52" s="18">
        <f>[2]ALCOHOL!D145</f>
        <v>59.312649999999998</v>
      </c>
      <c r="E52" s="123">
        <f>[2]ALCOHOL!E145</f>
        <v>50.2181</v>
      </c>
      <c r="F52" s="16">
        <f>[2]ALCOHOL!F145</f>
        <v>68.451599999999999</v>
      </c>
      <c r="G52" s="18">
        <f>[2]ALCOHOL!J145</f>
        <v>7.2066400000000002</v>
      </c>
      <c r="H52" s="29">
        <f>[2]ALCOHOL!K145</f>
        <v>1.9232100000000001</v>
      </c>
      <c r="I52" s="28">
        <f>[2]ALCOHOL!L145</f>
        <v>13.995950000000001</v>
      </c>
      <c r="J52" s="36">
        <f>[2]ALCOHOL!D153</f>
        <v>15.17398</v>
      </c>
      <c r="K52" s="29">
        <f>[2]ALCOHOL!E153</f>
        <v>11.344900000000001</v>
      </c>
      <c r="L52" s="28">
        <f>[2]ALCOHOL!F153</f>
        <v>19.335699999999999</v>
      </c>
      <c r="M52" s="18">
        <f>[2]ALCOHOL!J153</f>
        <v>10.07526</v>
      </c>
      <c r="N52" s="29">
        <f>[2]ALCOHOL!K153</f>
        <v>0</v>
      </c>
      <c r="O52" s="28">
        <f>[2]ALCOHOL!L153</f>
        <v>24.5718</v>
      </c>
    </row>
    <row r="53" spans="2:15" x14ac:dyDescent="0.25">
      <c r="C53" s="20" t="s">
        <v>110</v>
      </c>
      <c r="D53" s="18">
        <f>[2]ALCOHOL!D146</f>
        <v>64.714280000000002</v>
      </c>
      <c r="E53" s="123">
        <f>[2]ALCOHOL!E146</f>
        <v>54.375799999999998</v>
      </c>
      <c r="F53" s="16">
        <f>[2]ALCOHOL!F146</f>
        <v>76.411000000000001</v>
      </c>
      <c r="G53" s="18">
        <f>[2]ALCOHOL!J146</f>
        <v>7.0129999999999999</v>
      </c>
      <c r="H53" s="29">
        <f>[2]ALCOHOL!K146</f>
        <v>1.1643399999999999</v>
      </c>
      <c r="I53" s="28">
        <f>[2]ALCOHOL!L146</f>
        <v>15.1143</v>
      </c>
      <c r="J53" s="36">
        <f>[2]ALCOHOL!D154</f>
        <v>20.153600000000001</v>
      </c>
      <c r="K53" s="29">
        <f>[2]ALCOHOL!E154</f>
        <v>14.668200000000001</v>
      </c>
      <c r="L53" s="28">
        <f>[2]ALCOHOL!F154</f>
        <v>25.957899999999999</v>
      </c>
      <c r="M53" s="18">
        <f>[2]ALCOHOL!J154</f>
        <v>0</v>
      </c>
      <c r="N53" s="29">
        <f>[2]ALCOHOL!K154</f>
        <v>0</v>
      </c>
      <c r="O53" s="28">
        <f>[2]ALCOHOL!L154</f>
        <v>0</v>
      </c>
    </row>
    <row r="54" spans="2:15" x14ac:dyDescent="0.25">
      <c r="C54" s="20" t="s">
        <v>111</v>
      </c>
      <c r="D54" s="18">
        <f>[2]ALCOHOL!D147</f>
        <v>59.504629999999999</v>
      </c>
      <c r="E54" s="123">
        <f>[2]ALCOHOL!E147</f>
        <v>50.173699999999997</v>
      </c>
      <c r="F54" s="16">
        <f>[2]ALCOHOL!F147</f>
        <v>68.423000000000002</v>
      </c>
      <c r="G54" s="18">
        <f>[2]ALCOHOL!J147</f>
        <v>15.579549999999999</v>
      </c>
      <c r="H54" s="29">
        <f>[2]ALCOHOL!K147</f>
        <v>7.0981199999999998</v>
      </c>
      <c r="I54" s="28">
        <f>[2]ALCOHOL!L147</f>
        <v>24.431480000000001</v>
      </c>
      <c r="J54" s="36">
        <f>[2]ALCOHOL!D155</f>
        <v>20.374020000000002</v>
      </c>
      <c r="K54" s="29">
        <f>[2]ALCOHOL!E155</f>
        <v>15.0181</v>
      </c>
      <c r="L54" s="28">
        <f>[2]ALCOHOL!F155</f>
        <v>25.741099999999999</v>
      </c>
      <c r="M54" s="18">
        <f>[2]ALCOHOL!J155</f>
        <v>7.5950100000000003</v>
      </c>
      <c r="N54" s="29">
        <f>[2]ALCOHOL!K155</f>
        <v>1.66645</v>
      </c>
      <c r="O54" s="28">
        <f>[2]ALCOHOL!L155</f>
        <v>15.298579999999999</v>
      </c>
    </row>
    <row r="55" spans="2:15" x14ac:dyDescent="0.25">
      <c r="B55" s="32"/>
      <c r="C55" s="32" t="s">
        <v>112</v>
      </c>
      <c r="D55" s="33">
        <f>[2]ALCOHOL!D148</f>
        <v>57.466189999999997</v>
      </c>
      <c r="E55" s="198">
        <f>[2]ALCOHOL!E148</f>
        <v>45.396099999999997</v>
      </c>
      <c r="F55" s="196">
        <f>[2]ALCOHOL!F148</f>
        <v>69.522000000000006</v>
      </c>
      <c r="G55" s="33">
        <f>[2]ALCOHOL!J148</f>
        <v>16.272639999999999</v>
      </c>
      <c r="H55" s="34">
        <f>[2]ALCOHOL!K148</f>
        <v>8.1231799999999996</v>
      </c>
      <c r="I55" s="35">
        <f>[2]ALCOHOL!L148</f>
        <v>25.903659999999999</v>
      </c>
      <c r="J55" s="37">
        <f>[2]ALCOHOL!D156</f>
        <v>16.539840000000002</v>
      </c>
      <c r="K55" s="34">
        <f>[2]ALCOHOL!E156</f>
        <v>11.735099999999999</v>
      </c>
      <c r="L55" s="35">
        <f>[2]ALCOHOL!F156</f>
        <v>22.381399999999999</v>
      </c>
      <c r="M55" s="33">
        <f>[2]ALCOHOL!J156</f>
        <v>1.11768</v>
      </c>
      <c r="N55" s="34">
        <f>[2]ALCOHOL!K156</f>
        <v>0</v>
      </c>
      <c r="O55" s="35">
        <f>[2]ALCOHOL!L156</f>
        <v>3.35303</v>
      </c>
    </row>
    <row r="56" spans="2:15" x14ac:dyDescent="0.25">
      <c r="B56" s="20" t="s">
        <v>21</v>
      </c>
      <c r="C56" s="20" t="s">
        <v>107</v>
      </c>
      <c r="J56" s="36"/>
    </row>
    <row r="57" spans="2:15" x14ac:dyDescent="0.25">
      <c r="C57" s="20" t="s">
        <v>108</v>
      </c>
      <c r="J57" s="36"/>
    </row>
    <row r="58" spans="2:15" x14ac:dyDescent="0.25">
      <c r="C58" s="20" t="s">
        <v>109</v>
      </c>
      <c r="D58" s="18">
        <f>[2]ALCOHOL!D353</f>
        <v>55.25</v>
      </c>
      <c r="E58" s="123">
        <f>[2]ALCOHOL!E353</f>
        <v>51.03</v>
      </c>
      <c r="F58" s="16">
        <f>[2]ALCOHOL!F353</f>
        <v>59.43</v>
      </c>
      <c r="G58" s="18">
        <f>[2]ALCOHOL!J353</f>
        <v>14.14</v>
      </c>
      <c r="H58" s="29">
        <f>[2]ALCOHOL!K353</f>
        <v>11.97</v>
      </c>
      <c r="I58" s="28">
        <f>[2]ALCOHOL!L353</f>
        <v>16.25</v>
      </c>
      <c r="J58" s="36">
        <f>[2]ALCOHOL!D357</f>
        <v>13.1</v>
      </c>
      <c r="K58" s="27">
        <f>[2]ALCOHOL!E357</f>
        <v>11.82</v>
      </c>
      <c r="L58" s="28">
        <f>[2]ALCOHOL!F357</f>
        <v>14.5</v>
      </c>
      <c r="M58" s="18">
        <f>[2]ALCOHOL!J357</f>
        <v>8.51</v>
      </c>
      <c r="N58" s="29">
        <f>[2]ALCOHOL!K357</f>
        <v>5.62</v>
      </c>
      <c r="O58" s="28">
        <f>[2]ALCOHOL!L357</f>
        <v>11.61</v>
      </c>
    </row>
    <row r="59" spans="2:15" x14ac:dyDescent="0.25">
      <c r="C59" s="20" t="s">
        <v>110</v>
      </c>
      <c r="D59" s="18">
        <f>[2]ALCOHOL!D354</f>
        <v>54.32</v>
      </c>
      <c r="E59" s="123">
        <f>[2]ALCOHOL!E354</f>
        <v>49.83</v>
      </c>
      <c r="F59" s="16">
        <f>[2]ALCOHOL!F354</f>
        <v>59.17</v>
      </c>
      <c r="G59" s="18">
        <f>[2]ALCOHOL!J354</f>
        <v>16.97</v>
      </c>
      <c r="H59" s="29">
        <f>[2]ALCOHOL!K354</f>
        <v>14.88</v>
      </c>
      <c r="I59" s="28">
        <f>[2]ALCOHOL!L354</f>
        <v>19.05</v>
      </c>
      <c r="J59" s="36">
        <f>[2]ALCOHOL!D358</f>
        <v>12.97</v>
      </c>
      <c r="K59" s="27">
        <f>[2]ALCOHOL!E358</f>
        <v>11.5</v>
      </c>
      <c r="L59" s="28">
        <f>[2]ALCOHOL!F358</f>
        <v>14.61</v>
      </c>
      <c r="M59" s="18">
        <f>[2]ALCOHOL!J358</f>
        <v>7.41</v>
      </c>
      <c r="N59" s="29">
        <f>[2]ALCOHOL!K358</f>
        <v>5.32</v>
      </c>
      <c r="O59" s="28">
        <f>[2]ALCOHOL!L358</f>
        <v>9.9499999999999993</v>
      </c>
    </row>
    <row r="60" spans="2:15" x14ac:dyDescent="0.25">
      <c r="C60" s="20" t="s">
        <v>111</v>
      </c>
      <c r="D60" s="18">
        <f>[2]ALCOHOL!D355</f>
        <v>50.88</v>
      </c>
      <c r="E60" s="123">
        <f>[2]ALCOHOL!E355</f>
        <v>46.71</v>
      </c>
      <c r="F60" s="16">
        <f>[2]ALCOHOL!F355</f>
        <v>55.31</v>
      </c>
      <c r="G60" s="18">
        <f>[2]ALCOHOL!J355</f>
        <v>12.05</v>
      </c>
      <c r="H60" s="29">
        <f>[2]ALCOHOL!K355</f>
        <v>10.59</v>
      </c>
      <c r="I60" s="28">
        <f>[2]ALCOHOL!L355</f>
        <v>13.61</v>
      </c>
      <c r="J60" s="36">
        <f>[2]ALCOHOL!D359</f>
        <v>11.09</v>
      </c>
      <c r="K60" s="27">
        <f>[2]ALCOHOL!E359</f>
        <v>9.67</v>
      </c>
      <c r="L60" s="28">
        <f>[2]ALCOHOL!F359</f>
        <v>12.47</v>
      </c>
      <c r="M60" s="18">
        <f>[2]ALCOHOL!J359</f>
        <v>7.11</v>
      </c>
      <c r="N60" s="29">
        <f>[2]ALCOHOL!K359</f>
        <v>5.08</v>
      </c>
      <c r="O60" s="28">
        <f>[2]ALCOHOL!L359</f>
        <v>9.52</v>
      </c>
    </row>
    <row r="61" spans="2:15" x14ac:dyDescent="0.25">
      <c r="B61" s="32"/>
      <c r="C61" s="32" t="s">
        <v>112</v>
      </c>
      <c r="D61" s="33">
        <f>[2]ALCOHOL!D356</f>
        <v>41.73</v>
      </c>
      <c r="E61" s="198">
        <f>[2]ALCOHOL!E356</f>
        <v>36.869999999999997</v>
      </c>
      <c r="F61" s="196">
        <f>[2]ALCOHOL!F356</f>
        <v>47.09</v>
      </c>
      <c r="G61" s="33">
        <f>[2]ALCOHOL!J356</f>
        <v>12.49</v>
      </c>
      <c r="H61" s="34">
        <f>[2]ALCOHOL!K356</f>
        <v>10.57</v>
      </c>
      <c r="I61" s="35">
        <f>[2]ALCOHOL!L356</f>
        <v>14.55</v>
      </c>
      <c r="J61" s="37">
        <f>[2]ALCOHOL!D360</f>
        <v>12.43</v>
      </c>
      <c r="K61" s="199">
        <f>[2]ALCOHOL!E360</f>
        <v>10.69</v>
      </c>
      <c r="L61" s="35">
        <f>[2]ALCOHOL!F360</f>
        <v>14.21</v>
      </c>
      <c r="M61" s="33">
        <f>[2]ALCOHOL!J360</f>
        <v>5.28</v>
      </c>
      <c r="N61" s="34">
        <f>[2]ALCOHOL!K360</f>
        <v>3.37</v>
      </c>
      <c r="O61" s="35">
        <f>[2]ALCOHOL!L360</f>
        <v>7.57</v>
      </c>
    </row>
    <row r="62" spans="2:15" x14ac:dyDescent="0.25">
      <c r="B62" s="20" t="s">
        <v>23</v>
      </c>
      <c r="C62" s="20" t="s">
        <v>107</v>
      </c>
      <c r="D62" s="18">
        <f>[2]ALCOHOL!D7</f>
        <v>19.46</v>
      </c>
      <c r="E62" s="123">
        <f>[2]ALCOHOL!E7</f>
        <v>16.14</v>
      </c>
      <c r="F62" s="16">
        <f>[2]ALCOHOL!F7</f>
        <v>22.97</v>
      </c>
      <c r="G62" s="18">
        <f>[2]ALCOHOL!J7</f>
        <v>3.58</v>
      </c>
      <c r="H62" s="29">
        <f>[2]ALCOHOL!K7</f>
        <v>0</v>
      </c>
      <c r="I62" s="28">
        <f>[2]ALCOHOL!L7</f>
        <v>9.39</v>
      </c>
      <c r="J62" s="36">
        <f>[2]ALCOHOL!D10</f>
        <v>3.34</v>
      </c>
      <c r="K62" s="27">
        <f>[2]ALCOHOL!E10</f>
        <v>2.34</v>
      </c>
      <c r="L62" s="28">
        <f>[2]ALCOHOL!F10</f>
        <v>4.49</v>
      </c>
      <c r="M62" s="18">
        <f>[2]ALCOHOL!J10</f>
        <v>0</v>
      </c>
      <c r="N62" s="29">
        <f>[2]ALCOHOL!K10</f>
        <v>0</v>
      </c>
      <c r="O62" s="28">
        <f>[2]ALCOHOL!L10</f>
        <v>0</v>
      </c>
    </row>
    <row r="63" spans="2:15" x14ac:dyDescent="0.25">
      <c r="C63" s="20" t="s">
        <v>108</v>
      </c>
      <c r="J63" s="36"/>
    </row>
    <row r="64" spans="2:15" x14ac:dyDescent="0.25">
      <c r="C64" s="20" t="s">
        <v>109</v>
      </c>
      <c r="D64" s="18">
        <f>[2]ALCOHOL!D8</f>
        <v>30.81</v>
      </c>
      <c r="E64" s="123">
        <f>[2]ALCOHOL!E8</f>
        <v>26.26</v>
      </c>
      <c r="F64" s="16">
        <f>[2]ALCOHOL!F8</f>
        <v>35.69</v>
      </c>
      <c r="G64" s="18">
        <f>[2]ALCOHOL!J8</f>
        <v>1.78</v>
      </c>
      <c r="H64" s="29">
        <f>[2]ALCOHOL!K8</f>
        <v>0</v>
      </c>
      <c r="I64" s="28">
        <f>[2]ALCOHOL!L8</f>
        <v>4.84</v>
      </c>
      <c r="J64" s="36">
        <f>[2]ALCOHOL!D11</f>
        <v>3.26</v>
      </c>
      <c r="K64" s="27">
        <f>[2]ALCOHOL!E11</f>
        <v>2.23</v>
      </c>
      <c r="L64" s="28">
        <f>[2]ALCOHOL!F11</f>
        <v>4.3899999999999997</v>
      </c>
      <c r="M64" s="18">
        <f>[2]ALCOHOL!J11</f>
        <v>0</v>
      </c>
      <c r="N64" s="29">
        <f>[2]ALCOHOL!K11</f>
        <v>0</v>
      </c>
      <c r="O64" s="28">
        <f>[2]ALCOHOL!L11</f>
        <v>0</v>
      </c>
    </row>
    <row r="65" spans="1:15" x14ac:dyDescent="0.25">
      <c r="C65" s="20" t="s">
        <v>110</v>
      </c>
      <c r="J65" s="36"/>
    </row>
    <row r="66" spans="1:15" x14ac:dyDescent="0.25">
      <c r="C66" s="20" t="s">
        <v>111</v>
      </c>
      <c r="D66" s="18">
        <f>[2]ALCOHOL!D9</f>
        <v>37.42</v>
      </c>
      <c r="E66" s="123">
        <f>[2]ALCOHOL!E9</f>
        <v>31.86</v>
      </c>
      <c r="F66" s="16">
        <f>[2]ALCOHOL!F9</f>
        <v>43.64</v>
      </c>
      <c r="G66" s="18">
        <f>[2]ALCOHOL!J9</f>
        <v>6.16</v>
      </c>
      <c r="H66" s="29">
        <f>[2]ALCOHOL!K9</f>
        <v>2.2000000000000002</v>
      </c>
      <c r="I66" s="28">
        <f>[2]ALCOHOL!L9</f>
        <v>10.33</v>
      </c>
      <c r="J66" s="36">
        <f>[2]ALCOHOL!D12</f>
        <v>5.43</v>
      </c>
      <c r="K66" s="27">
        <f>[2]ALCOHOL!E12</f>
        <v>3.85</v>
      </c>
      <c r="L66" s="28">
        <f>[2]ALCOHOL!F12</f>
        <v>7.09</v>
      </c>
      <c r="M66" s="18">
        <f>[2]ALCOHOL!J12</f>
        <v>0.41</v>
      </c>
      <c r="N66" s="29">
        <f>[2]ALCOHOL!K12</f>
        <v>0</v>
      </c>
      <c r="O66" s="28">
        <f>[2]ALCOHOL!L12</f>
        <v>1.1200000000000001</v>
      </c>
    </row>
    <row r="67" spans="1:15" x14ac:dyDescent="0.25">
      <c r="B67" s="32"/>
      <c r="C67" s="32" t="s">
        <v>112</v>
      </c>
      <c r="D67" s="33"/>
      <c r="E67" s="198"/>
      <c r="F67" s="196"/>
      <c r="G67" s="33"/>
      <c r="H67" s="34"/>
      <c r="I67" s="35"/>
      <c r="J67" s="37"/>
      <c r="K67" s="199"/>
      <c r="L67" s="35"/>
      <c r="M67" s="33"/>
      <c r="N67" s="34"/>
      <c r="O67" s="35"/>
    </row>
    <row r="68" spans="1:15" x14ac:dyDescent="0.25">
      <c r="A68" s="20" t="s">
        <v>116</v>
      </c>
      <c r="B68" s="20" t="s">
        <v>25</v>
      </c>
      <c r="C68" s="20" t="s">
        <v>107</v>
      </c>
      <c r="J68" s="36"/>
    </row>
    <row r="69" spans="1:15" x14ac:dyDescent="0.25">
      <c r="C69" s="20" t="s">
        <v>108</v>
      </c>
      <c r="J69" s="36"/>
    </row>
    <row r="70" spans="1:15" x14ac:dyDescent="0.25">
      <c r="C70" s="20" t="s">
        <v>109</v>
      </c>
      <c r="D70" s="18">
        <f>[2]ALCOHOL!D301</f>
        <v>11.22</v>
      </c>
      <c r="E70" s="123">
        <f>[2]ALCOHOL!E301</f>
        <v>9.25</v>
      </c>
      <c r="F70" s="16">
        <f>[2]ALCOHOL!F301</f>
        <v>13.15</v>
      </c>
      <c r="G70" s="18">
        <f>[2]ALCOHOL!J301</f>
        <v>2.36</v>
      </c>
      <c r="H70" s="29">
        <f>[2]ALCOHOL!K301</f>
        <v>0.81</v>
      </c>
      <c r="I70" s="28">
        <f>[2]ALCOHOL!L301</f>
        <v>4.1399999999999997</v>
      </c>
      <c r="J70" s="36">
        <f>[2]ALCOHOL!D305</f>
        <v>2.42</v>
      </c>
      <c r="K70" s="27">
        <f>[2]ALCOHOL!E305</f>
        <v>1.7</v>
      </c>
      <c r="L70" s="28">
        <f>[2]ALCOHOL!F305</f>
        <v>3.28</v>
      </c>
      <c r="M70" s="18">
        <f>[2]ALCOHOL!J305</f>
        <v>0.38</v>
      </c>
      <c r="N70" s="29">
        <f>[2]ALCOHOL!K305</f>
        <v>0</v>
      </c>
      <c r="O70" s="28">
        <f>[2]ALCOHOL!L305</f>
        <v>1.38</v>
      </c>
    </row>
    <row r="71" spans="1:15" x14ac:dyDescent="0.25">
      <c r="C71" s="20" t="s">
        <v>110</v>
      </c>
      <c r="D71" s="18">
        <f>[2]ALCOHOL!D302</f>
        <v>13.46</v>
      </c>
      <c r="E71" s="123">
        <f>[2]ALCOHOL!E302</f>
        <v>11.17</v>
      </c>
      <c r="F71" s="16">
        <f>[2]ALCOHOL!F302</f>
        <v>15.76</v>
      </c>
      <c r="G71" s="18">
        <f>[2]ALCOHOL!J302</f>
        <v>4.91</v>
      </c>
      <c r="H71" s="29">
        <f>[2]ALCOHOL!K302</f>
        <v>2.76</v>
      </c>
      <c r="I71" s="28">
        <f>[2]ALCOHOL!L302</f>
        <v>7.37</v>
      </c>
      <c r="J71" s="36">
        <f>[2]ALCOHOL!D306</f>
        <v>3.37</v>
      </c>
      <c r="K71" s="27">
        <f>[2]ALCOHOL!E306</f>
        <v>2.4300000000000002</v>
      </c>
      <c r="L71" s="28">
        <f>[2]ALCOHOL!F306</f>
        <v>4.3899999999999997</v>
      </c>
      <c r="M71" s="18">
        <f>[2]ALCOHOL!J306</f>
        <v>1.0900000000000001</v>
      </c>
      <c r="N71" s="29">
        <f>[2]ALCOHOL!K306</f>
        <v>0</v>
      </c>
      <c r="O71" s="28">
        <f>[2]ALCOHOL!L306</f>
        <v>2.44</v>
      </c>
    </row>
    <row r="72" spans="1:15" x14ac:dyDescent="0.25">
      <c r="C72" s="20" t="s">
        <v>111</v>
      </c>
      <c r="D72" s="18">
        <f>[2]ALCOHOL!D303</f>
        <v>12.45</v>
      </c>
      <c r="E72" s="123">
        <f>[2]ALCOHOL!E303</f>
        <v>10.34</v>
      </c>
      <c r="F72" s="16">
        <f>[2]ALCOHOL!F303</f>
        <v>14.66</v>
      </c>
      <c r="G72" s="18">
        <f>[2]ALCOHOL!J303</f>
        <v>2.17</v>
      </c>
      <c r="H72" s="29">
        <f>[2]ALCOHOL!K303</f>
        <v>0.93</v>
      </c>
      <c r="I72" s="28">
        <f>[2]ALCOHOL!L303</f>
        <v>3.54</v>
      </c>
      <c r="J72" s="36">
        <f>[2]ALCOHOL!D307</f>
        <v>2.99</v>
      </c>
      <c r="K72" s="27">
        <f>[2]ALCOHOL!E307</f>
        <v>2.06</v>
      </c>
      <c r="L72" s="28">
        <f>[2]ALCOHOL!F307</f>
        <v>4.09</v>
      </c>
      <c r="M72" s="18">
        <f>[2]ALCOHOL!J307</f>
        <v>0.72</v>
      </c>
      <c r="N72" s="29">
        <f>[2]ALCOHOL!K307</f>
        <v>0</v>
      </c>
      <c r="O72" s="28">
        <f>[2]ALCOHOL!L307</f>
        <v>1.99</v>
      </c>
    </row>
    <row r="73" spans="1:15" x14ac:dyDescent="0.25">
      <c r="B73" s="32"/>
      <c r="C73" s="32" t="s">
        <v>112</v>
      </c>
      <c r="D73" s="33">
        <f>[2]ALCOHOL!D304</f>
        <v>11.17</v>
      </c>
      <c r="E73" s="198">
        <f>[2]ALCOHOL!E304</f>
        <v>8.94</v>
      </c>
      <c r="F73" s="196">
        <f>[2]ALCOHOL!F304</f>
        <v>13.68</v>
      </c>
      <c r="G73" s="33">
        <f>[2]ALCOHOL!J304</f>
        <v>2.97</v>
      </c>
      <c r="H73" s="34">
        <f>[2]ALCOHOL!K304</f>
        <v>1.3</v>
      </c>
      <c r="I73" s="35">
        <f>[2]ALCOHOL!L304</f>
        <v>4.87</v>
      </c>
      <c r="J73" s="37">
        <f>[2]ALCOHOL!D308</f>
        <v>3.23</v>
      </c>
      <c r="K73" s="199">
        <f>[2]ALCOHOL!E308</f>
        <v>2.04</v>
      </c>
      <c r="L73" s="35">
        <f>[2]ALCOHOL!F308</f>
        <v>4.42</v>
      </c>
      <c r="M73" s="33">
        <f>[2]ALCOHOL!J308</f>
        <v>0.65</v>
      </c>
      <c r="N73" s="34">
        <f>[2]ALCOHOL!K308</f>
        <v>0</v>
      </c>
      <c r="O73" s="35">
        <f>[2]ALCOHOL!L308</f>
        <v>1.71</v>
      </c>
    </row>
    <row r="74" spans="1:15" x14ac:dyDescent="0.25">
      <c r="B74" s="20" t="s">
        <v>27</v>
      </c>
      <c r="C74" s="20" t="s">
        <v>107</v>
      </c>
      <c r="J74" s="36"/>
    </row>
    <row r="75" spans="1:15" x14ac:dyDescent="0.25">
      <c r="C75" s="20" t="s">
        <v>108</v>
      </c>
      <c r="J75" s="36"/>
    </row>
    <row r="76" spans="1:15" x14ac:dyDescent="0.25">
      <c r="C76" s="20" t="s">
        <v>109</v>
      </c>
      <c r="J76" s="36"/>
    </row>
    <row r="77" spans="1:15" x14ac:dyDescent="0.25">
      <c r="C77" s="20" t="s">
        <v>110</v>
      </c>
      <c r="D77" s="18">
        <f>[2]ALCOHOL!D316</f>
        <v>9.89</v>
      </c>
      <c r="E77" s="123">
        <f>[2]ALCOHOL!E316</f>
        <v>8.58</v>
      </c>
      <c r="F77" s="16">
        <f>[2]ALCOHOL!F316</f>
        <v>11.39</v>
      </c>
      <c r="G77" s="18">
        <f>[2]ALCOHOL!J316</f>
        <v>2.2599999999999998</v>
      </c>
      <c r="H77" s="29">
        <f>[2]ALCOHOL!K316</f>
        <v>0.67</v>
      </c>
      <c r="I77" s="28">
        <f>[2]ALCOHOL!L316</f>
        <v>4.24</v>
      </c>
      <c r="J77" s="36">
        <f>[2]ALCOHOL!D318</f>
        <v>2.39</v>
      </c>
      <c r="K77" s="27">
        <f>[2]ALCOHOL!E318</f>
        <v>1.74</v>
      </c>
      <c r="L77" s="28">
        <f>[2]ALCOHOL!F318</f>
        <v>3.05</v>
      </c>
      <c r="M77" s="18">
        <f>[2]ALCOHOL!J318</f>
        <v>1.84</v>
      </c>
      <c r="N77" s="29">
        <f>[2]ALCOHOL!K318</f>
        <v>0</v>
      </c>
      <c r="O77" s="28">
        <f>[2]ALCOHOL!L318</f>
        <v>4.57</v>
      </c>
    </row>
    <row r="78" spans="1:15" x14ac:dyDescent="0.25">
      <c r="C78" s="20" t="s">
        <v>111</v>
      </c>
      <c r="D78" s="18">
        <f>[2]ALCOHOL!D317</f>
        <v>9.91</v>
      </c>
      <c r="E78" s="123">
        <f>[2]ALCOHOL!E317</f>
        <v>8.4499999999999993</v>
      </c>
      <c r="F78" s="16">
        <f>[2]ALCOHOL!F317</f>
        <v>11.43</v>
      </c>
      <c r="G78" s="18">
        <f>[2]ALCOHOL!J317</f>
        <v>3.86</v>
      </c>
      <c r="H78" s="29">
        <f>[2]ALCOHOL!K317</f>
        <v>2.06</v>
      </c>
      <c r="I78" s="28">
        <f>[2]ALCOHOL!L317</f>
        <v>5.83</v>
      </c>
      <c r="J78" s="36">
        <f>[2]ALCOHOL!D319</f>
        <v>2.1</v>
      </c>
      <c r="K78" s="27">
        <f>[2]ALCOHOL!E319</f>
        <v>1.49</v>
      </c>
      <c r="L78" s="28">
        <f>[2]ALCOHOL!F319</f>
        <v>2.74</v>
      </c>
      <c r="M78" s="18">
        <f>[2]ALCOHOL!J319</f>
        <v>1.04</v>
      </c>
      <c r="N78" s="29">
        <f>[2]ALCOHOL!K319</f>
        <v>0</v>
      </c>
      <c r="O78" s="28">
        <f>[2]ALCOHOL!L319</f>
        <v>2.2799999999999998</v>
      </c>
    </row>
    <row r="79" spans="1:15" x14ac:dyDescent="0.25">
      <c r="B79" s="32"/>
      <c r="C79" s="32" t="s">
        <v>112</v>
      </c>
      <c r="D79" s="33"/>
      <c r="E79" s="198"/>
      <c r="F79" s="196"/>
      <c r="G79" s="33"/>
      <c r="H79" s="34"/>
      <c r="I79" s="35"/>
      <c r="J79" s="37"/>
      <c r="K79" s="199"/>
      <c r="L79" s="35"/>
      <c r="M79" s="33"/>
      <c r="N79" s="34"/>
      <c r="O79" s="35"/>
    </row>
    <row r="80" spans="1:15" x14ac:dyDescent="0.25">
      <c r="B80" s="20" t="s">
        <v>29</v>
      </c>
      <c r="C80" s="20" t="s">
        <v>107</v>
      </c>
      <c r="J80" s="36"/>
    </row>
    <row r="81" spans="1:15" x14ac:dyDescent="0.25">
      <c r="C81" s="20" t="s">
        <v>108</v>
      </c>
      <c r="J81" s="36"/>
    </row>
    <row r="82" spans="1:15" x14ac:dyDescent="0.25">
      <c r="C82" s="20" t="s">
        <v>109</v>
      </c>
      <c r="J82" s="36"/>
    </row>
    <row r="83" spans="1:15" x14ac:dyDescent="0.25">
      <c r="C83" s="20" t="s">
        <v>110</v>
      </c>
      <c r="D83" s="18">
        <f>[2]ALCOHOL!D327</f>
        <v>6.58</v>
      </c>
      <c r="E83" s="29">
        <f>[2]ALCOHOL!E327</f>
        <v>5.07</v>
      </c>
      <c r="F83" s="28">
        <f>[2]ALCOHOL!F327</f>
        <v>8.09</v>
      </c>
      <c r="G83" s="18">
        <f>[2]ALCOHOL!J327</f>
        <v>0.47</v>
      </c>
      <c r="H83" s="29">
        <f>[2]ALCOHOL!K327</f>
        <v>0</v>
      </c>
      <c r="I83" s="28">
        <f>[2]ALCOHOL!L327</f>
        <v>1.31</v>
      </c>
      <c r="J83" s="36">
        <f>[2]ALCOHOL!D329</f>
        <v>1.3</v>
      </c>
      <c r="K83" s="27">
        <f>[2]ALCOHOL!E329</f>
        <v>0.77</v>
      </c>
      <c r="L83" s="28">
        <f>[2]ALCOHOL!F329</f>
        <v>1.88</v>
      </c>
      <c r="M83" s="18">
        <f>[2]ALCOHOL!J329</f>
        <v>0</v>
      </c>
      <c r="N83" s="29">
        <f>[2]ALCOHOL!K329</f>
        <v>0</v>
      </c>
      <c r="O83" s="28">
        <f>[2]ALCOHOL!L329</f>
        <v>0</v>
      </c>
    </row>
    <row r="84" spans="1:15" x14ac:dyDescent="0.25">
      <c r="C84" s="20" t="s">
        <v>111</v>
      </c>
      <c r="D84" s="18">
        <f>[2]ALCOHOL!D328</f>
        <v>7.92</v>
      </c>
      <c r="E84" s="29">
        <f>[2]ALCOHOL!E328</f>
        <v>6.38</v>
      </c>
      <c r="F84" s="28">
        <f>[2]ALCOHOL!F328</f>
        <v>9.58</v>
      </c>
      <c r="G84" s="18">
        <f>[2]ALCOHOL!J328</f>
        <v>3.07</v>
      </c>
      <c r="H84" s="29">
        <f>[2]ALCOHOL!K328</f>
        <v>1.38</v>
      </c>
      <c r="I84" s="28">
        <f>[2]ALCOHOL!L328</f>
        <v>5</v>
      </c>
      <c r="J84" s="36">
        <f>[2]ALCOHOL!D330</f>
        <v>1.28</v>
      </c>
      <c r="K84" s="27">
        <f>[2]ALCOHOL!E330</f>
        <v>0.76</v>
      </c>
      <c r="L84" s="28">
        <f>[2]ALCOHOL!F330</f>
        <v>1.87</v>
      </c>
      <c r="M84" s="18">
        <f>[2]ALCOHOL!J330</f>
        <v>0.31</v>
      </c>
      <c r="N84" s="29">
        <f>[2]ALCOHOL!K330</f>
        <v>0</v>
      </c>
      <c r="O84" s="28">
        <f>[2]ALCOHOL!L330</f>
        <v>0.98</v>
      </c>
    </row>
    <row r="85" spans="1:15" x14ac:dyDescent="0.25">
      <c r="B85" s="32"/>
      <c r="C85" s="32" t="s">
        <v>112</v>
      </c>
      <c r="D85" s="33"/>
      <c r="E85" s="34"/>
      <c r="F85" s="35"/>
      <c r="G85" s="33"/>
      <c r="H85" s="34"/>
      <c r="I85" s="35"/>
      <c r="J85" s="37"/>
      <c r="K85" s="199"/>
      <c r="L85" s="35"/>
      <c r="M85" s="33"/>
      <c r="N85" s="34"/>
      <c r="O85" s="35"/>
    </row>
    <row r="86" spans="1:15" x14ac:dyDescent="0.25">
      <c r="B86" s="20" t="s">
        <v>113</v>
      </c>
      <c r="C86" s="20" t="s">
        <v>107</v>
      </c>
      <c r="D86" s="18">
        <f>[2]ALCOHOL!D181</f>
        <v>7.34</v>
      </c>
      <c r="E86" s="29">
        <f>[2]ALCOHOL!E181</f>
        <v>5.73</v>
      </c>
      <c r="F86" s="28">
        <f>[2]ALCOHOL!F181</f>
        <v>9.07</v>
      </c>
      <c r="G86" s="18">
        <f>[2]ALCOHOL!J181</f>
        <v>3.14</v>
      </c>
      <c r="H86" s="29">
        <f>[2]ALCOHOL!K181</f>
        <v>0</v>
      </c>
      <c r="I86" s="28">
        <f>[2]ALCOHOL!L181</f>
        <v>7.04</v>
      </c>
      <c r="J86" s="36">
        <f>[2]ALCOHOL!D189</f>
        <v>1.1299999999999999</v>
      </c>
      <c r="K86" s="27">
        <f>[2]ALCOHOL!E189</f>
        <v>0.55000000000000004</v>
      </c>
      <c r="L86" s="28">
        <f>[2]ALCOHOL!F189</f>
        <v>1.72</v>
      </c>
      <c r="M86" s="18">
        <f>[2]ALCOHOL!J189</f>
        <v>0</v>
      </c>
      <c r="N86" s="29">
        <f>[2]ALCOHOL!K189</f>
        <v>0</v>
      </c>
      <c r="O86" s="28">
        <f>[2]ALCOHOL!L189</f>
        <v>0</v>
      </c>
    </row>
    <row r="87" spans="1:15" x14ac:dyDescent="0.25">
      <c r="C87" s="20" t="s">
        <v>108</v>
      </c>
      <c r="D87" s="18">
        <f>[2]ALCOHOL!D182</f>
        <v>6.27</v>
      </c>
      <c r="E87" s="29">
        <f>[2]ALCOHOL!E182</f>
        <v>4.54</v>
      </c>
      <c r="F87" s="28">
        <f>[2]ALCOHOL!F182</f>
        <v>7.97</v>
      </c>
      <c r="G87" s="18">
        <f>[2]ALCOHOL!J182</f>
        <v>2.17</v>
      </c>
      <c r="H87" s="29">
        <f>[2]ALCOHOL!K182</f>
        <v>0</v>
      </c>
      <c r="I87" s="28">
        <f>[2]ALCOHOL!L182</f>
        <v>5.47</v>
      </c>
      <c r="J87" s="36">
        <f>[2]ALCOHOL!D190</f>
        <v>1.52</v>
      </c>
      <c r="K87" s="27">
        <f>[2]ALCOHOL!E190</f>
        <v>0.79</v>
      </c>
      <c r="L87" s="28">
        <f>[2]ALCOHOL!F190</f>
        <v>2.46</v>
      </c>
      <c r="M87" s="18">
        <f>[2]ALCOHOL!J190</f>
        <v>2.0099999999999998</v>
      </c>
      <c r="N87" s="29">
        <f>[2]ALCOHOL!K190</f>
        <v>0</v>
      </c>
      <c r="O87" s="28">
        <f>[2]ALCOHOL!L190</f>
        <v>6.04</v>
      </c>
    </row>
    <row r="88" spans="1:15" x14ac:dyDescent="0.25">
      <c r="C88" s="20" t="s">
        <v>109</v>
      </c>
      <c r="D88" s="18">
        <f>[2]ALCOHOL!D183</f>
        <v>5.08</v>
      </c>
      <c r="E88" s="29">
        <f>[2]ALCOHOL!E183</f>
        <v>3.54</v>
      </c>
      <c r="F88" s="28">
        <f>[2]ALCOHOL!F183</f>
        <v>6.54</v>
      </c>
      <c r="G88" s="18">
        <f>[2]ALCOHOL!J183</f>
        <v>1.92</v>
      </c>
      <c r="H88" s="29">
        <f>[2]ALCOHOL!K183</f>
        <v>0</v>
      </c>
      <c r="I88" s="28">
        <f>[2]ALCOHOL!L183</f>
        <v>5.51</v>
      </c>
      <c r="J88" s="36">
        <f>[2]ALCOHOL!D191</f>
        <v>1.74</v>
      </c>
      <c r="K88" s="27">
        <f>[2]ALCOHOL!E191</f>
        <v>0.97</v>
      </c>
      <c r="L88" s="28">
        <f>[2]ALCOHOL!F191</f>
        <v>2.63</v>
      </c>
      <c r="M88" s="18">
        <f>[2]ALCOHOL!J191</f>
        <v>0</v>
      </c>
      <c r="N88" s="29">
        <f>[2]ALCOHOL!K191</f>
        <v>0</v>
      </c>
      <c r="O88" s="28">
        <f>[2]ALCOHOL!L191</f>
        <v>0</v>
      </c>
    </row>
    <row r="89" spans="1:15" x14ac:dyDescent="0.25">
      <c r="C89" s="20" t="s">
        <v>110</v>
      </c>
      <c r="D89" s="18">
        <f>[2]ALCOHOL!D184</f>
        <v>6.54</v>
      </c>
      <c r="E89" s="29">
        <f>[2]ALCOHOL!E184</f>
        <v>4.4800000000000004</v>
      </c>
      <c r="F89" s="28">
        <f>[2]ALCOHOL!F184</f>
        <v>8.9</v>
      </c>
      <c r="G89" s="18">
        <f>[2]ALCOHOL!J184</f>
        <v>1.76</v>
      </c>
      <c r="H89" s="29">
        <f>[2]ALCOHOL!K184</f>
        <v>0</v>
      </c>
      <c r="I89" s="28">
        <f>[2]ALCOHOL!L184</f>
        <v>4.5599999999999996</v>
      </c>
      <c r="J89" s="36">
        <f>[2]ALCOHOL!D192</f>
        <v>2.36</v>
      </c>
      <c r="K89" s="27">
        <f>[2]ALCOHOL!E192</f>
        <v>1.34</v>
      </c>
      <c r="L89" s="28">
        <f>[2]ALCOHOL!F192</f>
        <v>3.6</v>
      </c>
      <c r="M89" s="18">
        <f>[2]ALCOHOL!J192</f>
        <v>0</v>
      </c>
      <c r="N89" s="29">
        <f>[2]ALCOHOL!K192</f>
        <v>0</v>
      </c>
      <c r="O89" s="28">
        <f>[2]ALCOHOL!L192</f>
        <v>0</v>
      </c>
    </row>
    <row r="90" spans="1:15" x14ac:dyDescent="0.25">
      <c r="C90" s="20" t="s">
        <v>111</v>
      </c>
      <c r="D90" s="18">
        <f>[2]ALCOHOL!D185</f>
        <v>8.59</v>
      </c>
      <c r="E90" s="29">
        <f>[2]ALCOHOL!E185</f>
        <v>6.42</v>
      </c>
      <c r="F90" s="28">
        <f>[2]ALCOHOL!F185</f>
        <v>10.95</v>
      </c>
      <c r="G90" s="18">
        <f>[2]ALCOHOL!J185</f>
        <v>4.45</v>
      </c>
      <c r="H90" s="29">
        <f>[2]ALCOHOL!K185</f>
        <v>1.33</v>
      </c>
      <c r="I90" s="28">
        <f>[2]ALCOHOL!L185</f>
        <v>7.88</v>
      </c>
      <c r="J90" s="36">
        <f>[2]ALCOHOL!D193</f>
        <v>2.63</v>
      </c>
      <c r="K90" s="27">
        <f>[2]ALCOHOL!E193</f>
        <v>1.52</v>
      </c>
      <c r="L90" s="28">
        <f>[2]ALCOHOL!F193</f>
        <v>3.9</v>
      </c>
      <c r="M90" s="18">
        <f>[2]ALCOHOL!J193</f>
        <v>0</v>
      </c>
      <c r="N90" s="29">
        <f>[2]ALCOHOL!K193</f>
        <v>0</v>
      </c>
      <c r="O90" s="28">
        <f>[2]ALCOHOL!L193</f>
        <v>0</v>
      </c>
    </row>
    <row r="91" spans="1:15" x14ac:dyDescent="0.25">
      <c r="B91" s="32"/>
      <c r="C91" s="32" t="s">
        <v>112</v>
      </c>
      <c r="D91" s="33">
        <f>[2]ALCOHOL!D186</f>
        <v>4.95</v>
      </c>
      <c r="E91" s="34">
        <f>[2]ALCOHOL!E186</f>
        <v>2.84</v>
      </c>
      <c r="F91" s="35">
        <f>[2]ALCOHOL!F186</f>
        <v>7.75</v>
      </c>
      <c r="G91" s="33">
        <f>[2]ALCOHOL!J186</f>
        <v>0</v>
      </c>
      <c r="H91" s="34">
        <f>[2]ALCOHOL!K186</f>
        <v>0</v>
      </c>
      <c r="I91" s="35">
        <f>[2]ALCOHOL!L186</f>
        <v>0</v>
      </c>
      <c r="J91" s="37">
        <f>[2]ALCOHOL!D194</f>
        <v>1.5</v>
      </c>
      <c r="K91" s="199">
        <f>[2]ALCOHOL!E194</f>
        <v>0.4</v>
      </c>
      <c r="L91" s="35">
        <f>[2]ALCOHOL!F194</f>
        <v>2.91</v>
      </c>
      <c r="M91" s="33">
        <f>[2]ALCOHOL!J194</f>
        <v>0.79</v>
      </c>
      <c r="N91" s="34">
        <f>[2]ALCOHOL!K194</f>
        <v>0</v>
      </c>
      <c r="O91" s="35">
        <f>[2]ALCOHOL!L194</f>
        <v>2.37</v>
      </c>
    </row>
    <row r="92" spans="1:15" x14ac:dyDescent="0.25">
      <c r="A92" s="20" t="s">
        <v>117</v>
      </c>
      <c r="B92" s="20" t="s">
        <v>32</v>
      </c>
      <c r="C92" s="20" t="s">
        <v>107</v>
      </c>
      <c r="E92" s="29"/>
      <c r="F92" s="28"/>
      <c r="J92" s="36"/>
    </row>
    <row r="93" spans="1:15" x14ac:dyDescent="0.25">
      <c r="C93" s="20" t="s">
        <v>108</v>
      </c>
      <c r="E93" s="29"/>
      <c r="F93" s="28"/>
      <c r="J93" s="36"/>
    </row>
    <row r="94" spans="1:15" x14ac:dyDescent="0.25">
      <c r="C94" s="20" t="s">
        <v>109</v>
      </c>
      <c r="D94" s="18">
        <f>[2]ALCOHOL!D286</f>
        <v>107.26</v>
      </c>
      <c r="E94" s="29">
        <f>[2]ALCOHOL!E286</f>
        <v>101.36</v>
      </c>
      <c r="F94" s="28">
        <f>[2]ALCOHOL!F286</f>
        <v>113.09</v>
      </c>
      <c r="G94" s="18">
        <f>[2]ALCOHOL!J286</f>
        <v>18.07</v>
      </c>
      <c r="H94" s="29">
        <f>[2]ALCOHOL!K286</f>
        <v>12.46</v>
      </c>
      <c r="I94" s="28">
        <f>[2]ALCOHOL!L286</f>
        <v>24.6</v>
      </c>
      <c r="J94" s="36">
        <f>[2]ALCOHOL!D290</f>
        <v>28.64</v>
      </c>
      <c r="K94" s="27">
        <f>[2]ALCOHOL!E290</f>
        <v>25.94</v>
      </c>
      <c r="L94" s="28">
        <f>[2]ALCOHOL!F290</f>
        <v>31.23</v>
      </c>
      <c r="M94" s="18">
        <f>[2]ALCOHOL!J290</f>
        <v>4.0999999999999996</v>
      </c>
      <c r="N94" s="29">
        <f>[2]ALCOHOL!K290</f>
        <v>0.67</v>
      </c>
      <c r="O94" s="28">
        <f>[2]ALCOHOL!L290</f>
        <v>8.41</v>
      </c>
    </row>
    <row r="95" spans="1:15" x14ac:dyDescent="0.25">
      <c r="C95" s="20" t="s">
        <v>110</v>
      </c>
      <c r="E95" s="29"/>
      <c r="F95" s="28"/>
      <c r="J95" s="36"/>
    </row>
    <row r="96" spans="1:15" x14ac:dyDescent="0.25">
      <c r="C96" s="20" t="s">
        <v>111</v>
      </c>
      <c r="D96" s="18">
        <f>[2]ALCOHOL!D288</f>
        <v>133.91999999999999</v>
      </c>
      <c r="E96" s="29">
        <f>[2]ALCOHOL!E288</f>
        <v>125.91</v>
      </c>
      <c r="F96" s="28">
        <f>[2]ALCOHOL!F288</f>
        <v>142.35</v>
      </c>
      <c r="G96" s="18">
        <f>[2]ALCOHOL!J288</f>
        <v>24.73</v>
      </c>
      <c r="H96" s="29">
        <f>[2]ALCOHOL!K288</f>
        <v>19.78</v>
      </c>
      <c r="I96" s="28">
        <f>[2]ALCOHOL!L288</f>
        <v>29.98</v>
      </c>
      <c r="J96" s="36">
        <f>[2]ALCOHOL!D292</f>
        <v>32.130000000000003</v>
      </c>
      <c r="K96" s="27">
        <f>[2]ALCOHOL!E292</f>
        <v>28.65</v>
      </c>
      <c r="L96" s="28">
        <f>[2]ALCOHOL!F292</f>
        <v>35.71</v>
      </c>
      <c r="M96" s="18">
        <f>[2]ALCOHOL!J292</f>
        <v>7.52</v>
      </c>
      <c r="N96" s="29">
        <f>[2]ALCOHOL!K292</f>
        <v>4.33</v>
      </c>
      <c r="O96" s="28">
        <f>[2]ALCOHOL!L292</f>
        <v>10.94</v>
      </c>
    </row>
    <row r="97" spans="2:15" x14ac:dyDescent="0.25">
      <c r="B97" s="32"/>
      <c r="C97" s="32" t="s">
        <v>112</v>
      </c>
      <c r="D97" s="33"/>
      <c r="E97" s="34"/>
      <c r="F97" s="35"/>
      <c r="G97" s="33"/>
      <c r="H97" s="34"/>
      <c r="I97" s="35"/>
      <c r="J97" s="37"/>
      <c r="K97" s="199"/>
      <c r="L97" s="35"/>
      <c r="M97" s="33"/>
      <c r="N97" s="34"/>
      <c r="O97" s="35"/>
    </row>
    <row r="98" spans="2:15" x14ac:dyDescent="0.25">
      <c r="B98" s="20" t="s">
        <v>33</v>
      </c>
      <c r="C98" s="20" t="s">
        <v>107</v>
      </c>
      <c r="D98" s="18">
        <f>[2]ALCOHOL!D165</f>
        <v>59.29</v>
      </c>
      <c r="E98" s="29">
        <f>[2]ALCOHOL!E165</f>
        <v>57.45</v>
      </c>
      <c r="F98" s="28">
        <f>[2]ALCOHOL!F165</f>
        <v>61.04</v>
      </c>
      <c r="G98" s="18">
        <f>[2]ALCOHOL!J165</f>
        <v>19.62</v>
      </c>
      <c r="H98" s="29">
        <f>[2]ALCOHOL!K165</f>
        <v>16.46</v>
      </c>
      <c r="I98" s="28">
        <f>[2]ALCOHOL!L165</f>
        <v>23.04</v>
      </c>
      <c r="J98" s="36">
        <f>[2]ALCOHOL!D169</f>
        <v>13.96</v>
      </c>
      <c r="K98" s="27">
        <f>[2]ALCOHOL!E169</f>
        <v>13.23</v>
      </c>
      <c r="L98" s="28">
        <f>[2]ALCOHOL!F169</f>
        <v>14.75</v>
      </c>
      <c r="M98" s="18">
        <f>[2]ALCOHOL!J169</f>
        <v>4.66</v>
      </c>
      <c r="N98" s="29">
        <f>[2]ALCOHOL!K169</f>
        <v>2</v>
      </c>
      <c r="O98" s="28">
        <f>[2]ALCOHOL!L169</f>
        <v>7.82</v>
      </c>
    </row>
    <row r="99" spans="2:15" x14ac:dyDescent="0.25">
      <c r="C99" s="20" t="s">
        <v>108</v>
      </c>
      <c r="E99" s="29"/>
      <c r="F99" s="28"/>
      <c r="J99" s="36"/>
    </row>
    <row r="100" spans="2:15" x14ac:dyDescent="0.25">
      <c r="C100" s="20" t="s">
        <v>109</v>
      </c>
      <c r="D100" s="18">
        <f>[2]ALCOHOL!D166</f>
        <v>179.06</v>
      </c>
      <c r="E100" s="29">
        <f>[2]ALCOHOL!E166</f>
        <v>175.51</v>
      </c>
      <c r="F100" s="28">
        <f>[2]ALCOHOL!F166</f>
        <v>182.38</v>
      </c>
      <c r="G100" s="18">
        <f>[2]ALCOHOL!J166</f>
        <v>40.770000000000003</v>
      </c>
      <c r="H100" s="29">
        <f>[2]ALCOHOL!K166</f>
        <v>36.979999999999997</v>
      </c>
      <c r="I100" s="28">
        <f>[2]ALCOHOL!L166</f>
        <v>44.44</v>
      </c>
      <c r="J100" s="36">
        <f>[2]ALCOHOL!D170</f>
        <v>50.14</v>
      </c>
      <c r="K100" s="27">
        <f>[2]ALCOHOL!E170</f>
        <v>48.47</v>
      </c>
      <c r="L100" s="28">
        <f>[2]ALCOHOL!F170</f>
        <v>51.78</v>
      </c>
      <c r="M100" s="18">
        <f>[2]ALCOHOL!J170</f>
        <v>15.78</v>
      </c>
      <c r="N100" s="29">
        <f>[2]ALCOHOL!K170</f>
        <v>12.57</v>
      </c>
      <c r="O100" s="28">
        <f>[2]ALCOHOL!L170</f>
        <v>19</v>
      </c>
    </row>
    <row r="101" spans="2:15" x14ac:dyDescent="0.25">
      <c r="C101" s="20" t="s">
        <v>110</v>
      </c>
      <c r="E101" s="29"/>
      <c r="F101" s="28"/>
      <c r="J101" s="36"/>
    </row>
    <row r="102" spans="2:15" x14ac:dyDescent="0.25">
      <c r="C102" s="20" t="s">
        <v>111</v>
      </c>
      <c r="D102" s="18">
        <f>[2]ALCOHOL!D167</f>
        <v>251.08</v>
      </c>
      <c r="E102" s="29">
        <f>[2]ALCOHOL!E167</f>
        <v>247.46</v>
      </c>
      <c r="F102" s="28">
        <f>[2]ALCOHOL!F167</f>
        <v>255.12</v>
      </c>
      <c r="G102" s="18">
        <f>[2]ALCOHOL!J167</f>
        <v>63.66</v>
      </c>
      <c r="H102" s="29">
        <f>[2]ALCOHOL!K167</f>
        <v>59.72</v>
      </c>
      <c r="I102" s="28">
        <f>[2]ALCOHOL!L167</f>
        <v>67.680000000000007</v>
      </c>
      <c r="J102" s="36">
        <f>[2]ALCOHOL!D171</f>
        <v>64.98</v>
      </c>
      <c r="K102" s="27">
        <f>[2]ALCOHOL!E171</f>
        <v>62.91</v>
      </c>
      <c r="L102" s="28">
        <f>[2]ALCOHOL!F171</f>
        <v>66.89</v>
      </c>
      <c r="M102" s="18">
        <f>[2]ALCOHOL!J171</f>
        <v>21.64</v>
      </c>
      <c r="N102" s="29">
        <f>[2]ALCOHOL!K171</f>
        <v>18.86</v>
      </c>
      <c r="O102" s="28">
        <f>[2]ALCOHOL!L171</f>
        <v>24.42</v>
      </c>
    </row>
    <row r="103" spans="2:15" x14ac:dyDescent="0.25">
      <c r="B103" s="32"/>
      <c r="C103" s="32" t="s">
        <v>112</v>
      </c>
      <c r="D103" s="33"/>
      <c r="E103" s="34"/>
      <c r="F103" s="35"/>
      <c r="G103" s="33"/>
      <c r="H103" s="34"/>
      <c r="I103" s="35"/>
      <c r="J103" s="37"/>
      <c r="K103" s="199"/>
      <c r="L103" s="35"/>
      <c r="M103" s="33"/>
      <c r="N103" s="34"/>
      <c r="O103" s="35"/>
    </row>
    <row r="104" spans="2:15" x14ac:dyDescent="0.25">
      <c r="B104" s="20" t="s">
        <v>35</v>
      </c>
      <c r="C104" s="20" t="s">
        <v>107</v>
      </c>
      <c r="D104" s="18">
        <f>[2]ALCOHOLcomp!D37</f>
        <v>0.44</v>
      </c>
      <c r="E104" s="29">
        <f>[2]ALCOHOLcomp!E37</f>
        <v>0.28999999999999998</v>
      </c>
      <c r="F104" s="28">
        <f>[2]ALCOHOLcomp!F37</f>
        <v>0.57999999999999996</v>
      </c>
      <c r="G104" s="18">
        <f>[2]ALCOHOLcomp!J37</f>
        <v>0.38</v>
      </c>
      <c r="H104" s="29">
        <f>[2]ALCOHOLcomp!K37</f>
        <v>0</v>
      </c>
      <c r="I104" s="28">
        <f>[2]ALCOHOLcomp!L37</f>
        <v>1</v>
      </c>
      <c r="J104" s="36">
        <f>[2]ALCOHOLcomp!D39</f>
        <v>0.11</v>
      </c>
      <c r="K104" s="27">
        <f>[2]ALCOHOLcomp!E39</f>
        <v>0.03</v>
      </c>
      <c r="L104" s="28">
        <f>[2]ALCOHOLcomp!F39</f>
        <v>0.18</v>
      </c>
      <c r="M104" s="18">
        <f>[2]ALCOHOLcomp!J39</f>
        <v>0</v>
      </c>
      <c r="N104" s="29">
        <f>[2]ALCOHOLcomp!K39</f>
        <v>0</v>
      </c>
      <c r="O104" s="28">
        <f>[2]ALCOHOLcomp!L39</f>
        <v>0</v>
      </c>
    </row>
    <row r="105" spans="2:15" x14ac:dyDescent="0.25">
      <c r="C105" s="20" t="s">
        <v>108</v>
      </c>
      <c r="E105" s="29"/>
      <c r="F105" s="28"/>
      <c r="J105" s="36"/>
    </row>
    <row r="106" spans="2:15" x14ac:dyDescent="0.25">
      <c r="C106" s="20" t="s">
        <v>109</v>
      </c>
      <c r="E106" s="29"/>
      <c r="F106" s="28"/>
      <c r="J106" s="36"/>
    </row>
    <row r="107" spans="2:15" x14ac:dyDescent="0.25">
      <c r="C107" s="20" t="s">
        <v>110</v>
      </c>
      <c r="E107" s="29"/>
      <c r="F107" s="28"/>
      <c r="J107" s="36"/>
    </row>
    <row r="108" spans="2:15" x14ac:dyDescent="0.25">
      <c r="C108" s="20" t="s">
        <v>111</v>
      </c>
      <c r="D108" s="18">
        <f>[2]ALCOHOLcomp!D38</f>
        <v>4.88</v>
      </c>
      <c r="E108" s="29">
        <f>[2]ALCOHOLcomp!E38</f>
        <v>4.49</v>
      </c>
      <c r="F108" s="28">
        <f>[2]ALCOHOLcomp!F38</f>
        <v>5.43</v>
      </c>
      <c r="G108" s="18">
        <f>[2]ALCOHOLcomp!J38</f>
        <v>1.1399999999999999</v>
      </c>
      <c r="H108" s="29">
        <f>[2]ALCOHOLcomp!K38</f>
        <v>0.76</v>
      </c>
      <c r="I108" s="28">
        <f>[2]ALCOHOLcomp!L38</f>
        <v>1.58</v>
      </c>
      <c r="J108" s="36">
        <f>[2]ALCOHOLcomp!D40</f>
        <v>1.35</v>
      </c>
      <c r="K108" s="27">
        <f>[2]ALCOHOLcomp!E40</f>
        <v>1.1000000000000001</v>
      </c>
      <c r="L108" s="28">
        <f>[2]ALCOHOLcomp!F40</f>
        <v>1.57</v>
      </c>
      <c r="M108" s="18">
        <f>[2]ALCOHOLcomp!J40</f>
        <v>0.34</v>
      </c>
      <c r="N108" s="29">
        <f>[2]ALCOHOLcomp!K40</f>
        <v>0.13</v>
      </c>
      <c r="O108" s="28">
        <f>[2]ALCOHOLcomp!L40</f>
        <v>0.7</v>
      </c>
    </row>
    <row r="109" spans="2:15" x14ac:dyDescent="0.25">
      <c r="B109" s="32"/>
      <c r="C109" s="32" t="s">
        <v>112</v>
      </c>
      <c r="D109" s="33"/>
      <c r="E109" s="34"/>
      <c r="F109" s="35"/>
      <c r="G109" s="33"/>
      <c r="H109" s="34"/>
      <c r="I109" s="35"/>
      <c r="J109" s="37"/>
      <c r="K109" s="199"/>
      <c r="L109" s="35"/>
      <c r="M109" s="33"/>
      <c r="N109" s="34"/>
      <c r="O109" s="35"/>
    </row>
    <row r="110" spans="2:15" x14ac:dyDescent="0.25">
      <c r="B110" s="20" t="s">
        <v>37</v>
      </c>
      <c r="C110" s="20" t="s">
        <v>107</v>
      </c>
      <c r="E110" s="29"/>
      <c r="F110" s="28"/>
      <c r="J110" s="36"/>
    </row>
    <row r="111" spans="2:15" x14ac:dyDescent="0.25">
      <c r="C111" s="20" t="s">
        <v>108</v>
      </c>
      <c r="E111" s="29"/>
      <c r="F111" s="28"/>
      <c r="J111" s="36"/>
    </row>
    <row r="112" spans="2:15" x14ac:dyDescent="0.25">
      <c r="C112" s="20" t="s">
        <v>109</v>
      </c>
      <c r="D112" s="18">
        <f>[2]ALCOHOLcomp!D260</f>
        <v>25.01</v>
      </c>
      <c r="E112" s="29">
        <f>[2]ALCOHOLcomp!E260</f>
        <v>24.17</v>
      </c>
      <c r="F112" s="28">
        <f>[2]ALCOHOLcomp!F260</f>
        <v>25.88</v>
      </c>
      <c r="G112" s="18">
        <f>[2]ALCOHOLcomp!J260</f>
        <v>2.2000000000000002</v>
      </c>
      <c r="H112" s="29">
        <f>[2]ALCOHOLcomp!K260</f>
        <v>1.58</v>
      </c>
      <c r="I112" s="28">
        <f>[2]ALCOHOLcomp!L260</f>
        <v>2.88</v>
      </c>
      <c r="J112" s="36">
        <f>[2]ALCOHOLcomp!D262</f>
        <v>2.89</v>
      </c>
      <c r="K112" s="27">
        <f>[2]ALCOHOLcomp!E262</f>
        <v>2.6</v>
      </c>
      <c r="L112" s="28">
        <f>[2]ALCOHOLcomp!F262</f>
        <v>3.21</v>
      </c>
      <c r="M112" s="18">
        <f>[2]ALCOHOLcomp!J262</f>
        <v>0.4</v>
      </c>
      <c r="N112" s="29">
        <f>[2]ALCOHOLcomp!K262</f>
        <v>0.13</v>
      </c>
      <c r="O112" s="28">
        <f>[2]ALCOHOLcomp!L262</f>
        <v>0.77</v>
      </c>
    </row>
    <row r="113" spans="2:15" x14ac:dyDescent="0.25">
      <c r="C113" s="20" t="s">
        <v>110</v>
      </c>
      <c r="E113" s="29"/>
      <c r="F113" s="28"/>
      <c r="J113" s="36"/>
    </row>
    <row r="114" spans="2:15" x14ac:dyDescent="0.25">
      <c r="C114" s="20" t="s">
        <v>111</v>
      </c>
      <c r="D114" s="18">
        <f>[2]ALCOHOLcomp!D261</f>
        <v>16.510000000000002</v>
      </c>
      <c r="E114" s="29">
        <f>[2]ALCOHOLcomp!E261</f>
        <v>15.77</v>
      </c>
      <c r="F114" s="28">
        <f>[2]ALCOHOLcomp!F261</f>
        <v>17.190000000000001</v>
      </c>
      <c r="G114" s="18">
        <f>[2]ALCOHOLcomp!J261</f>
        <v>1.85</v>
      </c>
      <c r="H114" s="29">
        <f>[2]ALCOHOLcomp!K261</f>
        <v>1.36</v>
      </c>
      <c r="I114" s="28">
        <f>[2]ALCOHOLcomp!L261</f>
        <v>2.46</v>
      </c>
      <c r="J114" s="36">
        <f>[2]ALCOHOLcomp!D263</f>
        <v>2.2400000000000002</v>
      </c>
      <c r="K114" s="27">
        <f>[2]ALCOHOLcomp!E263</f>
        <v>1.97</v>
      </c>
      <c r="L114" s="28">
        <f>[2]ALCOHOLcomp!F263</f>
        <v>2.56</v>
      </c>
      <c r="M114" s="18">
        <f>[2]ALCOHOLcomp!J263</f>
        <v>0.23</v>
      </c>
      <c r="N114" s="29">
        <f>[2]ALCOHOLcomp!K263</f>
        <v>0.06</v>
      </c>
      <c r="O114" s="28">
        <f>[2]ALCOHOLcomp!L263</f>
        <v>0.42</v>
      </c>
    </row>
    <row r="115" spans="2:15" x14ac:dyDescent="0.25">
      <c r="B115" s="32"/>
      <c r="C115" s="32" t="s">
        <v>112</v>
      </c>
      <c r="D115" s="33"/>
      <c r="E115" s="34"/>
      <c r="F115" s="35"/>
      <c r="G115" s="33"/>
      <c r="H115" s="34"/>
      <c r="I115" s="35"/>
      <c r="J115" s="37"/>
      <c r="K115" s="199"/>
      <c r="L115" s="35"/>
      <c r="M115" s="33"/>
      <c r="N115" s="34"/>
      <c r="O115" s="35"/>
    </row>
    <row r="116" spans="2:15" x14ac:dyDescent="0.25">
      <c r="B116" s="20" t="s">
        <v>39</v>
      </c>
      <c r="C116" s="20" t="s">
        <v>107</v>
      </c>
      <c r="E116" s="29"/>
      <c r="F116" s="28"/>
      <c r="J116" s="36"/>
    </row>
    <row r="117" spans="2:15" x14ac:dyDescent="0.25">
      <c r="C117" s="20" t="s">
        <v>108</v>
      </c>
      <c r="D117" s="18">
        <f>[2]ALCOHOLcomp!D224</f>
        <v>23.812034080717488</v>
      </c>
      <c r="E117" s="29">
        <f>[2]ALCOHOLcomp!E224</f>
        <v>20.954425823280079</v>
      </c>
      <c r="F117" s="28">
        <f>[2]ALCOHOLcomp!F224</f>
        <v>26.612925319160592</v>
      </c>
      <c r="G117" s="18">
        <f>[2]ALCOHOLcomp!J224</f>
        <v>3.59</v>
      </c>
      <c r="H117" s="29">
        <f>[2]ALCOHOLcomp!K224</f>
        <v>1.23</v>
      </c>
      <c r="I117" s="28">
        <f>[2]ALCOHOLcomp!L224</f>
        <v>6.37</v>
      </c>
      <c r="J117" s="36">
        <f>[2]ALCOHOLcomp!D227</f>
        <v>6.988237879009815</v>
      </c>
      <c r="K117" s="27">
        <f>[2]ALCOHOLcomp!E227</f>
        <v>5.3024423963133636</v>
      </c>
      <c r="L117" s="28">
        <f>[2]ALCOHOLcomp!F227</f>
        <v>8.7268333745976729</v>
      </c>
      <c r="M117" s="18">
        <f>[2]ALCOHOLcomp!J227</f>
        <v>1.7811522633744854</v>
      </c>
      <c r="N117" s="29">
        <f>[2]ALCOHOLcomp!K227</f>
        <v>0.33019148936170206</v>
      </c>
      <c r="O117" s="28">
        <f>[2]ALCOHOLcomp!L227</f>
        <v>3.5091964285714288</v>
      </c>
    </row>
    <row r="118" spans="2:15" x14ac:dyDescent="0.25">
      <c r="C118" s="20" t="s">
        <v>109</v>
      </c>
      <c r="E118" s="29"/>
      <c r="F118" s="28"/>
      <c r="J118" s="36"/>
    </row>
    <row r="119" spans="2:15" x14ac:dyDescent="0.25">
      <c r="C119" s="20" t="s">
        <v>110</v>
      </c>
      <c r="E119" s="29"/>
      <c r="F119" s="28"/>
      <c r="J119" s="36"/>
    </row>
    <row r="120" spans="2:15" x14ac:dyDescent="0.25">
      <c r="C120" s="20" t="s">
        <v>111</v>
      </c>
      <c r="D120" s="18">
        <f>[2]ALCOHOLcomp!D225</f>
        <v>112.47</v>
      </c>
      <c r="E120" s="29">
        <f>[2]ALCOHOLcomp!E225</f>
        <v>103.39</v>
      </c>
      <c r="F120" s="28">
        <f>[2]ALCOHOLcomp!F225</f>
        <v>122.5</v>
      </c>
      <c r="G120" s="18">
        <f>[2]ALCOHOLcomp!J225</f>
        <v>27.69</v>
      </c>
      <c r="H120" s="29">
        <f>[2]ALCOHOLcomp!K225</f>
        <v>21.72</v>
      </c>
      <c r="I120" s="28">
        <f>[2]ALCOHOLcomp!L225</f>
        <v>33.35</v>
      </c>
      <c r="J120" s="36">
        <f>[2]ALCOHOLcomp!D228</f>
        <v>50.7</v>
      </c>
      <c r="K120" s="27">
        <f>[2]ALCOHOLcomp!E228</f>
        <v>43.42</v>
      </c>
      <c r="L120" s="28">
        <f>[2]ALCOHOLcomp!F228</f>
        <v>59.54</v>
      </c>
      <c r="M120" s="18">
        <f>[2]ALCOHOLcomp!J228</f>
        <v>9.69</v>
      </c>
      <c r="N120" s="29">
        <f>[2]ALCOHOLcomp!K228</f>
        <v>7.39</v>
      </c>
      <c r="O120" s="28">
        <f>[2]ALCOHOLcomp!L228</f>
        <v>11.91</v>
      </c>
    </row>
    <row r="121" spans="2:15" x14ac:dyDescent="0.25">
      <c r="B121" s="32"/>
      <c r="C121" s="32" t="s">
        <v>112</v>
      </c>
      <c r="D121" s="33">
        <f>[2]ALCOHOLcomp!D226</f>
        <v>162.5</v>
      </c>
      <c r="E121" s="34">
        <f>[2]ALCOHOLcomp!E226</f>
        <v>148.63</v>
      </c>
      <c r="F121" s="35">
        <f>[2]ALCOHOLcomp!F226</f>
        <v>175.6</v>
      </c>
      <c r="G121" s="33">
        <f>[2]ALCOHOLcomp!J226</f>
        <v>43.24</v>
      </c>
      <c r="H121" s="34">
        <f>[2]ALCOHOLcomp!K226</f>
        <v>37</v>
      </c>
      <c r="I121" s="35">
        <f>[2]ALCOHOLcomp!L226</f>
        <v>49.24</v>
      </c>
      <c r="J121" s="37">
        <f>[2]ALCOHOLcomp!D229</f>
        <v>66.349999999999994</v>
      </c>
      <c r="K121" s="199">
        <f>[2]ALCOHOLcomp!E229</f>
        <v>55.29</v>
      </c>
      <c r="L121" s="35">
        <f>[2]ALCOHOLcomp!F229</f>
        <v>78</v>
      </c>
      <c r="M121" s="33">
        <f>[2]ALCOHOLcomp!J229</f>
        <v>11.9</v>
      </c>
      <c r="N121" s="34">
        <f>[2]ALCOHOLcomp!K229</f>
        <v>9.33</v>
      </c>
      <c r="O121" s="35">
        <f>[2]ALCOHOLcomp!L229</f>
        <v>14.55</v>
      </c>
    </row>
    <row r="122" spans="2:15" x14ac:dyDescent="0.25">
      <c r="B122" s="20" t="s">
        <v>40</v>
      </c>
      <c r="C122" s="20" t="s">
        <v>107</v>
      </c>
      <c r="E122" s="29"/>
      <c r="F122" s="28"/>
      <c r="J122" s="36"/>
    </row>
    <row r="123" spans="2:15" x14ac:dyDescent="0.25">
      <c r="C123" s="20" t="s">
        <v>108</v>
      </c>
      <c r="D123" s="18">
        <f>[2]ALCOHOLcomp!D107</f>
        <v>48.55</v>
      </c>
      <c r="E123" s="29">
        <f>[2]ALCOHOLcomp!E107</f>
        <v>43.85</v>
      </c>
      <c r="F123" s="28">
        <f>[2]ALCOHOLcomp!F107</f>
        <v>54</v>
      </c>
      <c r="G123" s="18">
        <f>[2]ALCOHOLcomp!J107</f>
        <v>15.53</v>
      </c>
      <c r="H123" s="29">
        <f>[2]ALCOHOLcomp!K107</f>
        <v>10.75</v>
      </c>
      <c r="I123" s="28">
        <f>[2]ALCOHOLcomp!L107</f>
        <v>20.68</v>
      </c>
      <c r="J123" s="36">
        <f>[2]ALCOHOLcomp!D109</f>
        <v>12.54</v>
      </c>
      <c r="K123" s="27">
        <f>[2]ALCOHOLcomp!E109</f>
        <v>9.84</v>
      </c>
      <c r="L123" s="28">
        <f>[2]ALCOHOLcomp!F109</f>
        <v>15.42</v>
      </c>
      <c r="M123" s="18">
        <f>[2]ALCOHOLcomp!J109</f>
        <v>1.19</v>
      </c>
      <c r="N123" s="29">
        <f>[2]ALCOHOLcomp!K109</f>
        <v>0</v>
      </c>
      <c r="O123" s="28">
        <f>[2]ALCOHOLcomp!L109</f>
        <v>2.68</v>
      </c>
    </row>
    <row r="124" spans="2:15" x14ac:dyDescent="0.25">
      <c r="C124" s="20" t="s">
        <v>109</v>
      </c>
      <c r="E124" s="29"/>
      <c r="F124" s="28"/>
      <c r="J124" s="36"/>
    </row>
    <row r="125" spans="2:15" x14ac:dyDescent="0.25">
      <c r="C125" s="20" t="s">
        <v>110</v>
      </c>
      <c r="E125" s="29"/>
      <c r="F125" s="28"/>
      <c r="J125" s="36"/>
    </row>
    <row r="126" spans="2:15" x14ac:dyDescent="0.25">
      <c r="C126" s="20" t="s">
        <v>111</v>
      </c>
      <c r="D126" s="18">
        <f>[2]ALCOHOLcomp!D108</f>
        <v>125.39</v>
      </c>
      <c r="E126" s="29">
        <f>[2]ALCOHOLcomp!E108</f>
        <v>113.4</v>
      </c>
      <c r="F126" s="28">
        <f>[2]ALCOHOLcomp!F108</f>
        <v>137.18</v>
      </c>
      <c r="G126" s="18">
        <f>[2]ALCOHOLcomp!J108</f>
        <v>31.34</v>
      </c>
      <c r="H126" s="29">
        <f>[2]ALCOHOLcomp!K108</f>
        <v>24.37</v>
      </c>
      <c r="I126" s="28">
        <f>[2]ALCOHOLcomp!L108</f>
        <v>38.46</v>
      </c>
      <c r="J126" s="36">
        <f>[2]ALCOHOLcomp!D110</f>
        <v>59.83</v>
      </c>
      <c r="K126" s="27">
        <f>[2]ALCOHOLcomp!E110</f>
        <v>49.15</v>
      </c>
      <c r="L126" s="28">
        <f>[2]ALCOHOLcomp!F110</f>
        <v>71.45</v>
      </c>
      <c r="M126" s="18">
        <f>[2]ALCOHOLcomp!J110</f>
        <v>6.72</v>
      </c>
      <c r="N126" s="29">
        <f>[2]ALCOHOLcomp!K110</f>
        <v>4.29</v>
      </c>
      <c r="O126" s="28">
        <f>[2]ALCOHOLcomp!L110</f>
        <v>9.34</v>
      </c>
    </row>
    <row r="127" spans="2:15" x14ac:dyDescent="0.25">
      <c r="B127" s="32"/>
      <c r="C127" s="32" t="s">
        <v>112</v>
      </c>
      <c r="D127" s="33"/>
      <c r="E127" s="34"/>
      <c r="F127" s="35"/>
      <c r="G127" s="33"/>
      <c r="H127" s="34"/>
      <c r="I127" s="35"/>
      <c r="J127" s="37"/>
      <c r="K127" s="199"/>
      <c r="L127" s="35"/>
      <c r="M127" s="33"/>
      <c r="N127" s="34"/>
      <c r="O127" s="35"/>
    </row>
    <row r="129" spans="2:16" x14ac:dyDescent="0.25">
      <c r="B129" s="20" t="s">
        <v>102</v>
      </c>
      <c r="D129" s="20"/>
      <c r="E129" s="20"/>
      <c r="F129" s="20"/>
      <c r="G129" s="20"/>
      <c r="H129" s="20"/>
      <c r="I129" s="20"/>
      <c r="J129" s="20"/>
      <c r="K129" s="20"/>
      <c r="L129" s="20"/>
      <c r="M129" s="20"/>
      <c r="N129" s="20"/>
      <c r="O129" s="20"/>
    </row>
    <row r="130" spans="2:16" ht="17.25" x14ac:dyDescent="0.25">
      <c r="B130" s="20" t="s">
        <v>42</v>
      </c>
      <c r="D130" s="20"/>
      <c r="E130" s="20"/>
      <c r="F130" s="20"/>
      <c r="G130" s="20"/>
      <c r="H130" s="20"/>
      <c r="I130" s="20"/>
      <c r="J130" s="20"/>
      <c r="K130" s="20"/>
      <c r="L130" s="20"/>
      <c r="M130" s="20"/>
      <c r="N130" s="20"/>
      <c r="O130" s="20"/>
    </row>
    <row r="131" spans="2:16" x14ac:dyDescent="0.25">
      <c r="B131" s="20" t="s">
        <v>103</v>
      </c>
      <c r="D131" s="20"/>
      <c r="E131" s="20"/>
      <c r="F131" s="20"/>
      <c r="G131" s="20"/>
      <c r="H131" s="20"/>
      <c r="I131" s="20"/>
      <c r="J131" s="20"/>
      <c r="K131" s="20"/>
      <c r="L131" s="20"/>
      <c r="M131" s="20"/>
      <c r="N131" s="20"/>
      <c r="O131" s="20"/>
    </row>
    <row r="133" spans="2:16" x14ac:dyDescent="0.25">
      <c r="B133" s="108" t="s">
        <v>276</v>
      </c>
      <c r="C133" s="150"/>
      <c r="D133" s="107"/>
      <c r="E133" s="99"/>
      <c r="F133" s="107"/>
      <c r="G133" s="99"/>
      <c r="H133" s="107"/>
      <c r="I133" s="99"/>
      <c r="J133" s="28"/>
      <c r="K133" s="18"/>
      <c r="L133" s="27"/>
      <c r="M133" s="28"/>
      <c r="N133" s="18"/>
      <c r="O133" s="29"/>
      <c r="P133" s="28"/>
    </row>
    <row r="134" spans="2:16" x14ac:dyDescent="0.25">
      <c r="B134" s="108" t="s">
        <v>277</v>
      </c>
      <c r="C134" s="150"/>
      <c r="D134" s="107"/>
      <c r="E134" s="99"/>
      <c r="F134" s="107"/>
      <c r="G134" s="99"/>
      <c r="H134" s="107"/>
      <c r="I134" s="99"/>
      <c r="J134" s="28"/>
      <c r="K134" s="18"/>
      <c r="L134" s="27"/>
      <c r="M134" s="28"/>
      <c r="N134" s="18"/>
      <c r="O134" s="29"/>
      <c r="P134" s="28"/>
    </row>
    <row r="135" spans="2:16" x14ac:dyDescent="0.25">
      <c r="B135" s="108" t="s">
        <v>279</v>
      </c>
      <c r="C135" s="150"/>
      <c r="D135" s="107"/>
      <c r="E135" s="99"/>
      <c r="F135" s="107"/>
      <c r="G135" s="99"/>
      <c r="H135" s="107"/>
      <c r="I135" s="99"/>
      <c r="J135" s="28"/>
      <c r="K135" s="18"/>
      <c r="L135" s="27"/>
      <c r="M135" s="28"/>
      <c r="N135" s="18"/>
      <c r="O135" s="29"/>
      <c r="P135" s="28"/>
    </row>
    <row r="136" spans="2:16" x14ac:dyDescent="0.25">
      <c r="B136" s="108" t="s">
        <v>282</v>
      </c>
      <c r="C136" s="150"/>
      <c r="D136" s="107"/>
      <c r="E136" s="99"/>
      <c r="F136" s="107"/>
      <c r="G136" s="99"/>
      <c r="H136" s="107"/>
      <c r="I136" s="99"/>
      <c r="J136" s="28"/>
      <c r="K136" s="18"/>
      <c r="L136" s="27"/>
      <c r="M136" s="28"/>
      <c r="N136" s="18"/>
      <c r="O136" s="29"/>
      <c r="P136" s="28"/>
    </row>
    <row r="137" spans="2:16" x14ac:dyDescent="0.25">
      <c r="B137" s="108" t="s">
        <v>281</v>
      </c>
      <c r="C137" s="150"/>
      <c r="D137" s="107"/>
      <c r="E137" s="99"/>
      <c r="F137" s="107"/>
      <c r="G137" s="99"/>
      <c r="H137" s="107"/>
      <c r="I137" s="99"/>
      <c r="J137" s="28"/>
      <c r="K137" s="18"/>
      <c r="L137" s="27"/>
      <c r="M137" s="28"/>
      <c r="N137" s="18"/>
      <c r="O137" s="29"/>
      <c r="P137" s="28"/>
    </row>
  </sheetData>
  <mergeCells count="6">
    <mergeCell ref="D5:I5"/>
    <mergeCell ref="J5:O5"/>
    <mergeCell ref="D6:F6"/>
    <mergeCell ref="G6:I6"/>
    <mergeCell ref="J6:L6"/>
    <mergeCell ref="M6:O6"/>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68"/>
  <sheetViews>
    <sheetView workbookViewId="0">
      <selection activeCell="H65" sqref="H65"/>
    </sheetView>
  </sheetViews>
  <sheetFormatPr defaultRowHeight="15" x14ac:dyDescent="0.25"/>
  <cols>
    <col min="1" max="1" width="9.140625" style="3"/>
    <col min="2" max="3" width="26.85546875" style="3" customWidth="1"/>
    <col min="4" max="4" width="17" style="3" customWidth="1"/>
    <col min="5" max="16384" width="9.140625" style="3"/>
  </cols>
  <sheetData>
    <row r="2" spans="1:24" ht="15.75" x14ac:dyDescent="0.25">
      <c r="A2" s="64" t="s">
        <v>234</v>
      </c>
      <c r="B2" s="237"/>
      <c r="C2" s="237"/>
      <c r="D2" s="237"/>
      <c r="E2" s="237"/>
      <c r="F2" s="237"/>
      <c r="G2" s="237"/>
      <c r="H2" s="237"/>
      <c r="I2" s="237"/>
      <c r="J2" s="237"/>
      <c r="K2" s="237"/>
      <c r="L2" s="237"/>
      <c r="M2" s="237"/>
      <c r="N2" s="237"/>
      <c r="O2" s="237"/>
      <c r="P2" s="237"/>
      <c r="Q2" s="237"/>
      <c r="R2" s="237"/>
      <c r="S2" s="237"/>
      <c r="T2" s="237"/>
      <c r="U2" s="237"/>
      <c r="V2" s="237"/>
      <c r="W2" s="237"/>
      <c r="X2" s="237"/>
    </row>
    <row r="3" spans="1:24" x14ac:dyDescent="0.25">
      <c r="A3" s="237"/>
      <c r="B3" s="237"/>
      <c r="C3" s="237"/>
      <c r="D3" s="237"/>
      <c r="E3" s="237"/>
      <c r="F3" s="237"/>
      <c r="G3" s="237"/>
      <c r="H3" s="237"/>
      <c r="I3" s="237"/>
      <c r="J3" s="237"/>
      <c r="K3" s="237"/>
      <c r="L3" s="237"/>
      <c r="M3" s="237"/>
      <c r="N3" s="237"/>
      <c r="O3" s="237"/>
      <c r="P3" s="237"/>
      <c r="Q3" s="237"/>
      <c r="R3" s="237"/>
      <c r="S3" s="237"/>
      <c r="T3" s="237"/>
      <c r="U3" s="237"/>
      <c r="V3" s="237"/>
      <c r="W3" s="237"/>
      <c r="X3" s="237"/>
    </row>
    <row r="4" spans="1:24" x14ac:dyDescent="0.25">
      <c r="A4" s="237"/>
      <c r="B4" s="237"/>
      <c r="C4" s="237"/>
      <c r="D4" s="237"/>
      <c r="E4" s="237"/>
      <c r="F4" s="237"/>
      <c r="G4" s="237"/>
      <c r="H4" s="237"/>
      <c r="I4" s="237"/>
      <c r="J4" s="237"/>
      <c r="K4" s="237"/>
      <c r="L4" s="237"/>
      <c r="M4" s="237"/>
      <c r="N4" s="237"/>
      <c r="O4" s="237"/>
      <c r="P4" s="237"/>
      <c r="Q4" s="237"/>
      <c r="R4" s="237"/>
      <c r="S4" s="237"/>
      <c r="T4" s="237"/>
      <c r="U4" s="237"/>
      <c r="V4" s="237"/>
      <c r="W4" s="237"/>
      <c r="X4" s="237"/>
    </row>
    <row r="5" spans="1:24" x14ac:dyDescent="0.25">
      <c r="A5" s="237"/>
      <c r="B5" s="62" t="s">
        <v>51</v>
      </c>
      <c r="C5" s="62"/>
      <c r="D5" s="237" t="s">
        <v>238</v>
      </c>
      <c r="E5" s="65" t="s">
        <v>237</v>
      </c>
      <c r="F5" s="237"/>
      <c r="G5" s="237"/>
      <c r="H5" s="237"/>
      <c r="I5" s="237"/>
      <c r="J5" s="237"/>
      <c r="K5" s="237"/>
      <c r="L5" s="237"/>
      <c r="M5" s="237"/>
      <c r="N5" s="237"/>
      <c r="O5" s="237"/>
      <c r="P5" s="237"/>
      <c r="Q5" s="237"/>
      <c r="R5" s="237"/>
      <c r="S5" s="237"/>
      <c r="T5" s="237"/>
      <c r="U5" s="237"/>
      <c r="V5" s="237"/>
      <c r="W5" s="237"/>
      <c r="X5" s="237"/>
    </row>
    <row r="6" spans="1:24" x14ac:dyDescent="0.25">
      <c r="A6" s="237"/>
      <c r="B6" s="66" t="s">
        <v>8</v>
      </c>
      <c r="C6" s="66" t="s">
        <v>235</v>
      </c>
      <c r="D6" s="80">
        <v>155</v>
      </c>
      <c r="E6" s="67">
        <f>('[4]Abs_rel diff'!$BJ$124-'[4]Abs_rel diff'!$BJ$121)/'[4]Abs_rel diff'!$BJ$121</f>
        <v>0.68984434249157134</v>
      </c>
      <c r="F6" s="237"/>
      <c r="G6" s="237"/>
      <c r="H6" s="237"/>
      <c r="I6" s="237"/>
      <c r="J6" s="237"/>
      <c r="K6" s="237"/>
      <c r="L6" s="237"/>
      <c r="M6" s="237"/>
      <c r="N6" s="237"/>
      <c r="O6" s="237"/>
      <c r="P6" s="237"/>
      <c r="Q6" s="237"/>
      <c r="R6" s="237"/>
      <c r="S6" s="237"/>
      <c r="T6" s="237"/>
      <c r="U6" s="237"/>
      <c r="V6" s="237"/>
      <c r="W6" s="237"/>
      <c r="X6" s="237"/>
    </row>
    <row r="7" spans="1:24" x14ac:dyDescent="0.25">
      <c r="A7" s="237"/>
      <c r="B7" s="66" t="s">
        <v>10</v>
      </c>
      <c r="C7" s="66" t="s">
        <v>235</v>
      </c>
      <c r="D7" s="80">
        <v>120</v>
      </c>
      <c r="E7" s="67">
        <f>('[4]Abs_rel diff'!$BJ$340-'[4]Abs_rel diff'!$BJ$337)/'[4]Abs_rel diff'!$BJ$337</f>
        <v>-0.13691033748013642</v>
      </c>
      <c r="F7" s="237"/>
      <c r="G7" s="237"/>
      <c r="H7" s="237"/>
      <c r="I7" s="237"/>
      <c r="J7" s="237"/>
      <c r="K7" s="237"/>
      <c r="L7" s="237"/>
      <c r="M7" s="237"/>
      <c r="N7" s="237"/>
      <c r="O7" s="237"/>
      <c r="P7" s="237"/>
      <c r="Q7" s="237"/>
      <c r="R7" s="237"/>
      <c r="S7" s="237"/>
      <c r="T7" s="237"/>
      <c r="U7" s="237"/>
      <c r="V7" s="237"/>
      <c r="W7" s="237"/>
      <c r="X7" s="237"/>
    </row>
    <row r="8" spans="1:24" x14ac:dyDescent="0.25">
      <c r="A8" s="237"/>
      <c r="B8" s="66" t="s">
        <v>19</v>
      </c>
      <c r="C8" s="66" t="s">
        <v>235</v>
      </c>
      <c r="D8" s="80">
        <v>116</v>
      </c>
      <c r="E8" s="67">
        <f>('[4]Abs_rel diff'!$BJ$147-'[4]Abs_rel diff'!$BJ$144)/'[4]Abs_rel diff'!$BJ$144</f>
        <v>-0.28190058892374903</v>
      </c>
      <c r="F8" s="237"/>
      <c r="G8" s="237"/>
      <c r="H8" s="237"/>
      <c r="I8" s="237"/>
      <c r="J8" s="237"/>
      <c r="K8" s="237"/>
      <c r="L8" s="237"/>
      <c r="M8" s="237"/>
      <c r="N8" s="237"/>
      <c r="O8" s="237"/>
      <c r="P8" s="237"/>
      <c r="Q8" s="237"/>
      <c r="R8" s="237"/>
      <c r="S8" s="237"/>
      <c r="T8" s="237"/>
      <c r="U8" s="237"/>
      <c r="V8" s="237"/>
      <c r="W8" s="237"/>
      <c r="X8" s="237"/>
    </row>
    <row r="9" spans="1:24" x14ac:dyDescent="0.25">
      <c r="A9" s="237"/>
      <c r="B9" s="66" t="s">
        <v>331</v>
      </c>
      <c r="C9" s="66" t="s">
        <v>235</v>
      </c>
      <c r="D9" s="80">
        <v>130</v>
      </c>
      <c r="E9" s="67">
        <f>('[4]Abs_rel diff'!$BJ$303-'[4]Abs_rel diff'!$BJ$300)/'[4]Abs_rel diff'!$BJ$300</f>
        <v>-0.13308593574645741</v>
      </c>
      <c r="F9" s="237"/>
      <c r="G9" s="237"/>
      <c r="H9" s="237"/>
      <c r="I9" s="237"/>
      <c r="J9" s="237"/>
      <c r="K9" s="237"/>
      <c r="L9" s="237"/>
      <c r="M9" s="237"/>
      <c r="N9" s="237"/>
      <c r="O9" s="237"/>
      <c r="P9" s="237"/>
      <c r="Q9" s="237"/>
      <c r="R9" s="237"/>
      <c r="S9" s="237"/>
      <c r="T9" s="237"/>
      <c r="U9" s="237"/>
      <c r="V9" s="237"/>
      <c r="W9" s="237"/>
      <c r="X9" s="237"/>
    </row>
    <row r="10" spans="1:24" x14ac:dyDescent="0.25">
      <c r="A10" s="237"/>
      <c r="B10" s="98" t="s">
        <v>330</v>
      </c>
      <c r="C10" s="66" t="s">
        <v>235</v>
      </c>
      <c r="D10" s="80">
        <v>98</v>
      </c>
      <c r="E10" s="67">
        <f>('[4]Abs_rel diff'!$BJ$185-'[4]Abs_rel diff'!$BJ$182)/'[4]Abs_rel diff'!$BJ$182</f>
        <v>-0.36228603762908473</v>
      </c>
      <c r="F10" s="237"/>
      <c r="G10" s="237"/>
      <c r="H10" s="237"/>
      <c r="I10" s="237"/>
      <c r="J10" s="237"/>
      <c r="K10" s="237"/>
      <c r="L10" s="237"/>
      <c r="M10" s="237"/>
      <c r="N10" s="237"/>
      <c r="O10" s="237"/>
      <c r="P10" s="237"/>
      <c r="Q10" s="237"/>
      <c r="R10" s="237"/>
      <c r="S10" s="237"/>
      <c r="T10" s="237"/>
      <c r="U10" s="237"/>
      <c r="V10" s="237"/>
      <c r="W10" s="237"/>
      <c r="X10" s="237"/>
    </row>
    <row r="11" spans="1:24" x14ac:dyDescent="0.25">
      <c r="A11" s="237"/>
      <c r="B11" s="66" t="s">
        <v>39</v>
      </c>
      <c r="C11" s="68" t="s">
        <v>236</v>
      </c>
      <c r="D11" s="80">
        <v>265</v>
      </c>
      <c r="E11" s="156">
        <f>('[4]Abs_rel diff'!$BM$225-'[4]Abs_rel diff'!$BM$223)/'[4]Abs_rel diff'!$BM$223</f>
        <v>4.1280681690780172</v>
      </c>
      <c r="F11" s="237"/>
      <c r="G11" s="237"/>
      <c r="H11" s="237"/>
      <c r="I11" s="237"/>
      <c r="J11" s="237"/>
      <c r="K11" s="237"/>
      <c r="L11" s="237"/>
      <c r="M11" s="237"/>
      <c r="N11" s="237"/>
      <c r="O11" s="237"/>
      <c r="P11" s="237"/>
      <c r="Q11" s="237"/>
      <c r="R11" s="237"/>
      <c r="S11" s="237"/>
      <c r="T11" s="237"/>
      <c r="U11" s="237"/>
      <c r="V11" s="237"/>
      <c r="W11" s="237"/>
      <c r="X11" s="237"/>
    </row>
    <row r="12" spans="1:24" x14ac:dyDescent="0.25">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row>
    <row r="13" spans="1:24" x14ac:dyDescent="0.25">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row>
    <row r="14" spans="1:24" x14ac:dyDescent="0.25">
      <c r="A14" s="237"/>
      <c r="B14" s="237"/>
      <c r="C14" s="237"/>
      <c r="D14" s="237"/>
      <c r="E14" s="237"/>
      <c r="F14" s="237"/>
      <c r="G14" s="237"/>
      <c r="H14" s="237"/>
      <c r="I14" s="237"/>
      <c r="J14" s="237"/>
      <c r="K14" s="237"/>
      <c r="L14" s="237"/>
      <c r="M14" s="237"/>
      <c r="N14" s="237"/>
      <c r="O14" s="237"/>
      <c r="P14" s="237"/>
      <c r="Q14" s="237"/>
      <c r="R14" s="237"/>
      <c r="S14" s="237"/>
      <c r="T14" s="237"/>
      <c r="U14" s="237"/>
      <c r="V14" s="237"/>
      <c r="W14" s="237"/>
      <c r="X14" s="237"/>
    </row>
    <row r="15" spans="1:24" x14ac:dyDescent="0.25">
      <c r="A15" s="237"/>
      <c r="B15" s="237"/>
      <c r="C15" s="237"/>
      <c r="D15" s="237"/>
      <c r="E15" s="237"/>
      <c r="F15" s="237"/>
      <c r="G15" s="237"/>
      <c r="H15" s="237"/>
      <c r="I15" s="237"/>
      <c r="J15" s="237"/>
      <c r="K15" s="237"/>
      <c r="L15" s="237"/>
      <c r="M15" s="237"/>
      <c r="N15" s="237"/>
      <c r="O15" s="237"/>
      <c r="P15" s="237"/>
      <c r="Q15" s="237"/>
      <c r="R15" s="237"/>
      <c r="S15" s="237"/>
      <c r="T15" s="237"/>
      <c r="U15" s="237"/>
      <c r="V15" s="237"/>
      <c r="W15" s="237"/>
      <c r="X15" s="237"/>
    </row>
    <row r="16" spans="1:24" x14ac:dyDescent="0.25">
      <c r="A16" s="237"/>
      <c r="B16" s="237"/>
      <c r="C16" s="237"/>
      <c r="D16" s="237"/>
      <c r="E16" s="237"/>
      <c r="F16" s="237"/>
      <c r="G16" s="237"/>
      <c r="H16" s="237"/>
      <c r="I16" s="237"/>
      <c r="J16" s="237"/>
      <c r="K16" s="237"/>
      <c r="L16" s="237"/>
      <c r="M16" s="237"/>
      <c r="N16" s="237"/>
      <c r="O16" s="237"/>
      <c r="P16" s="237"/>
      <c r="Q16" s="237"/>
      <c r="R16" s="237"/>
      <c r="S16" s="237"/>
      <c r="T16" s="237"/>
      <c r="U16" s="237"/>
      <c r="V16" s="237"/>
      <c r="W16" s="237"/>
      <c r="X16" s="237"/>
    </row>
    <row r="17" spans="1:24" x14ac:dyDescent="0.25">
      <c r="A17" s="237"/>
      <c r="B17" s="237"/>
      <c r="C17" s="237"/>
      <c r="D17" s="237"/>
      <c r="E17" s="237"/>
      <c r="F17" s="237"/>
      <c r="G17" s="237"/>
      <c r="H17" s="237"/>
      <c r="I17" s="237"/>
      <c r="J17" s="237"/>
      <c r="K17" s="237"/>
      <c r="L17" s="237"/>
      <c r="M17" s="237"/>
      <c r="N17" s="237"/>
      <c r="O17" s="237"/>
      <c r="P17" s="237"/>
      <c r="Q17" s="237"/>
      <c r="R17" s="237"/>
      <c r="S17" s="237"/>
      <c r="T17" s="237"/>
      <c r="U17" s="237"/>
      <c r="V17" s="237"/>
      <c r="W17" s="237"/>
      <c r="X17" s="237"/>
    </row>
    <row r="18" spans="1:24" x14ac:dyDescent="0.25">
      <c r="A18" s="237"/>
      <c r="B18" s="237"/>
      <c r="C18" s="237"/>
      <c r="D18" s="237"/>
      <c r="E18" s="237"/>
      <c r="F18" s="237"/>
      <c r="G18" s="237"/>
      <c r="H18" s="237"/>
      <c r="I18" s="237"/>
      <c r="J18" s="237"/>
      <c r="K18" s="237"/>
      <c r="L18" s="237"/>
      <c r="M18" s="237"/>
      <c r="N18" s="237"/>
      <c r="O18" s="237"/>
      <c r="P18" s="237"/>
      <c r="Q18" s="237"/>
      <c r="R18" s="237"/>
      <c r="S18" s="237"/>
      <c r="T18" s="237"/>
      <c r="U18" s="237"/>
      <c r="V18" s="237"/>
      <c r="W18" s="237"/>
      <c r="X18" s="237"/>
    </row>
    <row r="19" spans="1:24" x14ac:dyDescent="0.25">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row>
    <row r="20" spans="1:24" x14ac:dyDescent="0.25">
      <c r="A20" s="237"/>
      <c r="B20" s="237"/>
      <c r="C20" s="237"/>
      <c r="D20" s="237"/>
      <c r="E20" s="237"/>
      <c r="F20" s="237"/>
      <c r="G20" s="237"/>
      <c r="H20" s="237"/>
      <c r="I20" s="237"/>
      <c r="J20" s="237"/>
      <c r="K20" s="237"/>
      <c r="L20" s="237"/>
      <c r="M20" s="237"/>
      <c r="N20" s="237"/>
      <c r="O20" s="237"/>
      <c r="P20" s="237"/>
      <c r="Q20" s="237"/>
      <c r="R20" s="237"/>
      <c r="S20" s="237"/>
      <c r="T20" s="237"/>
      <c r="U20" s="237"/>
      <c r="V20" s="237"/>
      <c r="W20" s="237"/>
      <c r="X20" s="237"/>
    </row>
    <row r="21" spans="1:24" x14ac:dyDescent="0.25">
      <c r="A21" s="237"/>
      <c r="B21" s="237"/>
      <c r="C21" s="237"/>
      <c r="D21" s="237"/>
      <c r="E21" s="237"/>
      <c r="F21" s="237"/>
      <c r="G21" s="237"/>
      <c r="H21" s="237"/>
      <c r="I21" s="237"/>
      <c r="J21" s="237"/>
      <c r="K21" s="237"/>
      <c r="L21" s="237"/>
      <c r="M21" s="237"/>
      <c r="N21" s="237"/>
      <c r="O21" s="237"/>
      <c r="P21" s="237"/>
      <c r="Q21" s="237"/>
      <c r="R21" s="237"/>
      <c r="S21" s="237"/>
      <c r="T21" s="237"/>
      <c r="U21" s="237"/>
      <c r="V21" s="237"/>
      <c r="W21" s="237"/>
      <c r="X21" s="237"/>
    </row>
    <row r="22" spans="1:24" x14ac:dyDescent="0.25">
      <c r="A22" s="237"/>
      <c r="B22" s="237"/>
      <c r="C22" s="237"/>
      <c r="D22" s="237"/>
      <c r="E22" s="237"/>
      <c r="F22" s="237"/>
      <c r="G22" s="237"/>
      <c r="H22" s="237"/>
      <c r="I22" s="237"/>
      <c r="J22" s="237"/>
      <c r="K22" s="237"/>
      <c r="L22" s="237"/>
      <c r="M22" s="237"/>
      <c r="N22" s="237"/>
      <c r="O22" s="237"/>
      <c r="P22" s="237"/>
      <c r="Q22" s="237"/>
      <c r="R22" s="237"/>
      <c r="S22" s="237"/>
      <c r="T22" s="237"/>
      <c r="U22" s="237"/>
      <c r="V22" s="237"/>
      <c r="W22" s="237"/>
      <c r="X22" s="237"/>
    </row>
    <row r="23" spans="1:24" x14ac:dyDescent="0.25">
      <c r="A23" s="237"/>
      <c r="B23" s="237"/>
      <c r="C23" s="237"/>
      <c r="D23" s="237"/>
      <c r="E23" s="237"/>
      <c r="F23" s="237"/>
      <c r="G23" s="237"/>
      <c r="H23" s="237"/>
      <c r="I23" s="237"/>
      <c r="J23" s="237"/>
      <c r="K23" s="237"/>
      <c r="L23" s="237"/>
      <c r="M23" s="237"/>
      <c r="N23" s="237"/>
      <c r="O23" s="237"/>
      <c r="P23" s="237"/>
      <c r="Q23" s="237"/>
      <c r="R23" s="237"/>
      <c r="S23" s="237"/>
      <c r="T23" s="237"/>
      <c r="U23" s="237"/>
      <c r="V23" s="237"/>
      <c r="W23" s="237"/>
      <c r="X23" s="237"/>
    </row>
    <row r="24" spans="1:24" x14ac:dyDescent="0.25">
      <c r="A24" s="237"/>
      <c r="B24" s="237"/>
      <c r="C24" s="237"/>
      <c r="D24" s="237"/>
      <c r="E24" s="237"/>
      <c r="F24" s="237"/>
      <c r="G24" s="237"/>
      <c r="H24" s="237"/>
      <c r="I24" s="237"/>
      <c r="J24" s="237"/>
      <c r="K24" s="237"/>
      <c r="L24" s="237"/>
      <c r="M24" s="237"/>
      <c r="N24" s="237"/>
      <c r="O24" s="237"/>
      <c r="P24" s="237"/>
      <c r="Q24" s="237"/>
      <c r="R24" s="237"/>
      <c r="S24" s="237"/>
      <c r="T24" s="237"/>
      <c r="U24" s="237"/>
      <c r="V24" s="237"/>
      <c r="W24" s="237"/>
      <c r="X24" s="237"/>
    </row>
    <row r="25" spans="1:24" x14ac:dyDescent="0.25">
      <c r="A25" s="237"/>
      <c r="B25" s="237"/>
      <c r="C25" s="237"/>
      <c r="D25" s="237"/>
      <c r="E25" s="237"/>
      <c r="F25" s="237"/>
      <c r="G25" s="237"/>
      <c r="H25" s="237"/>
      <c r="I25" s="237"/>
      <c r="J25" s="237"/>
      <c r="K25" s="237"/>
      <c r="L25" s="237"/>
      <c r="M25" s="237"/>
      <c r="N25" s="237"/>
      <c r="O25" s="237"/>
      <c r="P25" s="237"/>
      <c r="Q25" s="237"/>
      <c r="R25" s="237"/>
      <c r="S25" s="237"/>
      <c r="T25" s="237"/>
      <c r="U25" s="237"/>
      <c r="V25" s="237"/>
      <c r="W25" s="237"/>
      <c r="X25" s="237"/>
    </row>
    <row r="26" spans="1:24" x14ac:dyDescent="0.25">
      <c r="A26" s="237"/>
      <c r="B26" s="237"/>
      <c r="C26" s="237"/>
      <c r="D26" s="237"/>
      <c r="E26" s="237"/>
      <c r="F26" s="237"/>
      <c r="G26" s="237"/>
      <c r="H26" s="237"/>
      <c r="I26" s="237"/>
      <c r="J26" s="237"/>
      <c r="K26" s="237"/>
      <c r="L26" s="237"/>
      <c r="M26" s="237"/>
      <c r="N26" s="237"/>
      <c r="O26" s="237"/>
      <c r="P26" s="237"/>
      <c r="Q26" s="237"/>
      <c r="R26" s="237"/>
      <c r="S26" s="237"/>
      <c r="T26" s="237"/>
      <c r="U26" s="237"/>
      <c r="V26" s="237"/>
      <c r="W26" s="237"/>
      <c r="X26" s="237"/>
    </row>
    <row r="27" spans="1:24" x14ac:dyDescent="0.25">
      <c r="A27" s="237"/>
      <c r="B27" s="237"/>
      <c r="C27" s="237"/>
      <c r="D27" s="237"/>
      <c r="E27" s="237"/>
      <c r="F27" s="237"/>
      <c r="G27" s="237"/>
      <c r="H27" s="237"/>
      <c r="I27" s="237"/>
      <c r="J27" s="237"/>
      <c r="K27" s="237"/>
      <c r="L27" s="237"/>
      <c r="M27" s="237"/>
      <c r="N27" s="237"/>
      <c r="O27" s="237"/>
      <c r="P27" s="237"/>
      <c r="Q27" s="237"/>
      <c r="R27" s="237"/>
      <c r="S27" s="237"/>
      <c r="T27" s="237"/>
      <c r="U27" s="237"/>
      <c r="V27" s="237"/>
      <c r="W27" s="237"/>
      <c r="X27" s="237"/>
    </row>
    <row r="28" spans="1:24" x14ac:dyDescent="0.25">
      <c r="A28" s="237"/>
      <c r="B28" s="237"/>
      <c r="C28" s="237"/>
      <c r="D28" s="237"/>
      <c r="E28" s="237"/>
      <c r="F28" s="237"/>
      <c r="G28" s="237"/>
      <c r="H28" s="237"/>
      <c r="I28" s="237"/>
      <c r="J28" s="237"/>
      <c r="K28" s="237"/>
      <c r="L28" s="237"/>
      <c r="M28" s="237"/>
      <c r="N28" s="237"/>
      <c r="O28" s="237"/>
      <c r="P28" s="237"/>
      <c r="Q28" s="237"/>
      <c r="R28" s="237"/>
      <c r="S28" s="237"/>
      <c r="T28" s="237"/>
      <c r="U28" s="237"/>
      <c r="V28" s="237"/>
      <c r="W28" s="237"/>
      <c r="X28" s="237"/>
    </row>
    <row r="29" spans="1:24" x14ac:dyDescent="0.25">
      <c r="A29" s="237"/>
      <c r="B29" s="237"/>
      <c r="C29" s="237"/>
      <c r="D29" s="237"/>
      <c r="E29" s="237"/>
      <c r="F29" s="237"/>
      <c r="G29" s="237"/>
      <c r="H29" s="237"/>
      <c r="I29" s="237"/>
      <c r="J29" s="237"/>
      <c r="K29" s="237"/>
      <c r="L29" s="237"/>
      <c r="M29" s="237"/>
      <c r="N29" s="237"/>
      <c r="O29" s="237"/>
      <c r="P29" s="237"/>
      <c r="Q29" s="237"/>
      <c r="R29" s="237"/>
      <c r="S29" s="237"/>
      <c r="T29" s="237"/>
      <c r="U29" s="237"/>
      <c r="V29" s="237"/>
      <c r="W29" s="237"/>
      <c r="X29" s="237"/>
    </row>
    <row r="30" spans="1:24" ht="15.75" x14ac:dyDescent="0.25">
      <c r="A30" s="64" t="s">
        <v>329</v>
      </c>
      <c r="B30" s="237"/>
      <c r="C30" s="237"/>
      <c r="D30" s="237"/>
      <c r="E30" s="237"/>
      <c r="F30" s="237"/>
      <c r="G30" s="237"/>
      <c r="H30" s="237"/>
      <c r="I30" s="237"/>
      <c r="J30" s="237"/>
      <c r="K30" s="237"/>
      <c r="L30" s="237"/>
      <c r="M30" s="237"/>
      <c r="N30" s="237"/>
      <c r="O30" s="237"/>
      <c r="P30" s="237"/>
      <c r="Q30" s="237"/>
      <c r="R30" s="237"/>
      <c r="S30" s="237"/>
      <c r="T30" s="237"/>
      <c r="U30" s="237"/>
      <c r="V30" s="237"/>
      <c r="W30" s="237"/>
      <c r="X30" s="237"/>
    </row>
    <row r="31" spans="1:24" x14ac:dyDescent="0.25">
      <c r="A31" s="237"/>
      <c r="B31" s="237"/>
      <c r="C31" s="237"/>
      <c r="D31" s="237"/>
      <c r="E31" s="237"/>
      <c r="F31" s="237"/>
      <c r="G31" s="237"/>
      <c r="H31" s="237"/>
      <c r="I31" s="237"/>
      <c r="J31" s="237"/>
      <c r="K31" s="237"/>
      <c r="L31" s="237"/>
      <c r="M31" s="237"/>
      <c r="N31" s="237"/>
      <c r="O31" s="237"/>
      <c r="P31" s="237"/>
      <c r="Q31" s="237"/>
      <c r="R31" s="237"/>
      <c r="S31" s="237"/>
      <c r="T31" s="237"/>
      <c r="U31" s="237"/>
      <c r="V31" s="237"/>
      <c r="W31" s="237"/>
      <c r="X31" s="237"/>
    </row>
    <row r="32" spans="1:24" x14ac:dyDescent="0.25">
      <c r="A32" s="237"/>
      <c r="B32" s="237"/>
      <c r="C32" s="237"/>
      <c r="D32" s="237"/>
      <c r="E32" s="237"/>
      <c r="F32" s="237"/>
      <c r="G32" s="237"/>
      <c r="H32" s="237"/>
      <c r="I32" s="237"/>
      <c r="J32" s="237"/>
      <c r="K32" s="237"/>
      <c r="L32" s="237"/>
      <c r="M32" s="237"/>
      <c r="N32" s="237"/>
      <c r="O32" s="237"/>
      <c r="P32" s="237"/>
      <c r="Q32" s="237"/>
      <c r="R32" s="237"/>
      <c r="S32" s="237"/>
      <c r="T32" s="237"/>
      <c r="U32" s="237"/>
      <c r="V32" s="237"/>
      <c r="W32" s="237"/>
      <c r="X32" s="237"/>
    </row>
    <row r="33" spans="1:24" x14ac:dyDescent="0.25">
      <c r="A33" s="237"/>
      <c r="B33" s="62" t="s">
        <v>51</v>
      </c>
      <c r="C33" s="62"/>
      <c r="D33" s="237" t="s">
        <v>238</v>
      </c>
      <c r="E33" s="65" t="s">
        <v>237</v>
      </c>
      <c r="F33" s="237"/>
      <c r="G33" s="237"/>
      <c r="H33" s="237"/>
      <c r="I33" s="237"/>
      <c r="J33" s="237"/>
      <c r="K33" s="237"/>
      <c r="L33" s="237"/>
      <c r="M33" s="237"/>
      <c r="N33" s="237"/>
      <c r="O33" s="237"/>
      <c r="P33" s="237"/>
      <c r="Q33" s="237"/>
      <c r="R33" s="237"/>
      <c r="S33" s="237"/>
      <c r="T33" s="237"/>
      <c r="U33" s="237"/>
      <c r="V33" s="237"/>
      <c r="W33" s="237"/>
      <c r="X33" s="237"/>
    </row>
    <row r="34" spans="1:24" x14ac:dyDescent="0.25">
      <c r="A34" s="237"/>
      <c r="B34" s="66" t="s">
        <v>8</v>
      </c>
      <c r="C34" s="66" t="s">
        <v>235</v>
      </c>
      <c r="D34" s="80">
        <v>155</v>
      </c>
      <c r="E34" s="65">
        <v>148.30803012137454</v>
      </c>
      <c r="F34" s="237"/>
      <c r="G34" s="237"/>
      <c r="H34" s="237"/>
      <c r="I34" s="237"/>
      <c r="J34" s="237"/>
      <c r="K34" s="237"/>
      <c r="L34" s="237"/>
      <c r="M34" s="237"/>
      <c r="N34" s="237"/>
      <c r="O34" s="237"/>
      <c r="P34" s="237"/>
      <c r="Q34" s="237"/>
      <c r="R34" s="237"/>
      <c r="S34" s="237"/>
      <c r="T34" s="237"/>
      <c r="U34" s="237"/>
      <c r="V34" s="237"/>
      <c r="W34" s="237"/>
      <c r="X34" s="237"/>
    </row>
    <row r="35" spans="1:24" x14ac:dyDescent="0.25">
      <c r="A35" s="237"/>
      <c r="B35" s="66" t="s">
        <v>10</v>
      </c>
      <c r="C35" s="66" t="s">
        <v>235</v>
      </c>
      <c r="D35" s="80">
        <v>120</v>
      </c>
      <c r="E35" s="65">
        <v>8.9918743974659101</v>
      </c>
      <c r="F35" s="237"/>
      <c r="G35" s="237"/>
      <c r="H35" s="237"/>
      <c r="I35" s="237"/>
      <c r="J35" s="237"/>
      <c r="K35" s="237"/>
      <c r="L35" s="237"/>
      <c r="M35" s="237"/>
      <c r="N35" s="237"/>
      <c r="O35" s="237"/>
      <c r="P35" s="237"/>
      <c r="Q35" s="237"/>
      <c r="R35" s="237"/>
      <c r="S35" s="237"/>
      <c r="T35" s="237"/>
      <c r="U35" s="237"/>
      <c r="V35" s="237"/>
      <c r="W35" s="237"/>
      <c r="X35" s="237"/>
    </row>
    <row r="36" spans="1:24" x14ac:dyDescent="0.25">
      <c r="A36" s="237"/>
      <c r="B36" s="66" t="s">
        <v>19</v>
      </c>
      <c r="C36" s="66" t="s">
        <v>235</v>
      </c>
      <c r="D36" s="80">
        <v>116</v>
      </c>
      <c r="E36" s="65">
        <v>69.656613344622684</v>
      </c>
      <c r="F36" s="237"/>
      <c r="G36" s="239"/>
      <c r="H36" s="240"/>
      <c r="I36" s="241" t="s">
        <v>92</v>
      </c>
      <c r="J36" s="242"/>
      <c r="K36" s="243"/>
      <c r="L36" s="242"/>
      <c r="M36" s="243"/>
      <c r="N36" s="242"/>
      <c r="O36" s="243"/>
      <c r="P36" s="242"/>
      <c r="Q36" s="243"/>
      <c r="R36" s="242"/>
      <c r="S36" s="243"/>
      <c r="T36" s="244"/>
      <c r="U36" s="245"/>
      <c r="V36" s="237"/>
      <c r="W36" s="237"/>
      <c r="X36" s="237"/>
    </row>
    <row r="37" spans="1:24" x14ac:dyDescent="0.25">
      <c r="A37" s="237"/>
      <c r="B37" s="66" t="s">
        <v>331</v>
      </c>
      <c r="C37" s="66" t="s">
        <v>235</v>
      </c>
      <c r="D37" s="80">
        <v>130</v>
      </c>
      <c r="E37" s="65">
        <v>27.128335451080041</v>
      </c>
      <c r="F37" s="237"/>
      <c r="G37" s="246"/>
      <c r="H37" s="247"/>
      <c r="I37" s="248" t="s">
        <v>85</v>
      </c>
      <c r="J37" s="249"/>
      <c r="K37" s="250"/>
      <c r="L37" s="249"/>
      <c r="M37" s="250"/>
      <c r="N37" s="249"/>
      <c r="O37" s="250"/>
      <c r="P37" s="249"/>
      <c r="Q37" s="250"/>
      <c r="R37" s="249"/>
      <c r="S37" s="250"/>
      <c r="T37" s="251"/>
      <c r="U37" s="7"/>
      <c r="V37" s="237"/>
      <c r="W37" s="237"/>
      <c r="X37" s="237"/>
    </row>
    <row r="38" spans="1:24" x14ac:dyDescent="0.25">
      <c r="A38" s="237"/>
      <c r="B38" s="98" t="s">
        <v>330</v>
      </c>
      <c r="C38" s="66" t="s">
        <v>235</v>
      </c>
      <c r="D38" s="80">
        <v>98</v>
      </c>
      <c r="E38" s="65">
        <v>-33.684550743374267</v>
      </c>
      <c r="F38" s="237"/>
      <c r="G38" s="246"/>
      <c r="H38" s="247"/>
      <c r="I38" s="285" t="s">
        <v>86</v>
      </c>
      <c r="J38" s="285"/>
      <c r="K38" s="285" t="s">
        <v>87</v>
      </c>
      <c r="L38" s="285"/>
      <c r="M38" s="285" t="s">
        <v>88</v>
      </c>
      <c r="N38" s="285"/>
      <c r="O38" s="285" t="s">
        <v>89</v>
      </c>
      <c r="P38" s="285"/>
      <c r="Q38" s="285" t="s">
        <v>90</v>
      </c>
      <c r="R38" s="285"/>
      <c r="S38" s="285" t="s">
        <v>91</v>
      </c>
      <c r="T38" s="286"/>
      <c r="U38" s="7"/>
      <c r="V38" s="237"/>
      <c r="W38" s="237"/>
      <c r="X38" s="237"/>
    </row>
    <row r="39" spans="1:24" x14ac:dyDescent="0.25">
      <c r="A39" s="237"/>
      <c r="B39" s="66" t="s">
        <v>39</v>
      </c>
      <c r="C39" s="68" t="s">
        <v>236</v>
      </c>
      <c r="D39" s="80">
        <v>265</v>
      </c>
      <c r="E39" s="210">
        <v>494.15986049827541</v>
      </c>
      <c r="F39" s="237"/>
      <c r="G39" s="252" t="s">
        <v>75</v>
      </c>
      <c r="H39" s="253" t="s">
        <v>8</v>
      </c>
      <c r="I39" s="275">
        <f>'[4]Abs_rel diff'!$BJ$127</f>
        <v>4.3061999999999996</v>
      </c>
      <c r="J39" s="275"/>
      <c r="K39" s="275">
        <f>'[4]Abs_rel diff'!$BJ$128</f>
        <v>10.3528</v>
      </c>
      <c r="L39" s="275"/>
      <c r="M39" s="275">
        <f>'[4]Abs_rel diff'!$BJ$129</f>
        <v>14.8466</v>
      </c>
      <c r="N39" s="275"/>
      <c r="O39" s="275">
        <f>'[4]Abs_rel diff'!$BJ$130</f>
        <v>20.403700000000001</v>
      </c>
      <c r="P39" s="275"/>
      <c r="Q39" s="275">
        <f>'[4]Abs_rel diff'!$BJ$131</f>
        <v>28.960100000000001</v>
      </c>
      <c r="R39" s="275"/>
      <c r="S39" s="275">
        <f>'[4]Abs_rel diff'!$BJ$132</f>
        <v>36.865299999999998</v>
      </c>
      <c r="T39" s="279"/>
      <c r="U39" s="247">
        <f>100*(S39-M39)/M39</f>
        <v>148.30803012137454</v>
      </c>
      <c r="V39" s="237">
        <v>148.30803012137454</v>
      </c>
      <c r="W39" s="237"/>
      <c r="X39" s="237"/>
    </row>
    <row r="40" spans="1:24" x14ac:dyDescent="0.25">
      <c r="A40" s="237"/>
      <c r="B40" s="237"/>
      <c r="C40" s="237"/>
      <c r="D40" s="237"/>
      <c r="E40" s="237"/>
      <c r="F40" s="237"/>
      <c r="G40" s="252"/>
      <c r="H40" s="253" t="s">
        <v>10</v>
      </c>
      <c r="I40" s="193"/>
      <c r="J40" s="17"/>
      <c r="K40" s="193"/>
      <c r="L40" s="17"/>
      <c r="M40" s="275">
        <f>'[4]Abs_rel diff'!$BJ$356</f>
        <v>7.2610000000000001</v>
      </c>
      <c r="N40" s="275"/>
      <c r="O40" s="275">
        <f>'[4]Abs_rel diff'!$BJ$357</f>
        <v>4.7503000000000002</v>
      </c>
      <c r="P40" s="275"/>
      <c r="Q40" s="275">
        <f>'[4]Abs_rel diff'!$BJ$358</f>
        <v>4.8918999999999997</v>
      </c>
      <c r="R40" s="275"/>
      <c r="S40" s="275">
        <f>'[4]Abs_rel diff'!$BJ$359</f>
        <v>7.9138999999999999</v>
      </c>
      <c r="T40" s="279"/>
      <c r="U40" s="247">
        <f>100*(S40-M40)/M40</f>
        <v>8.9918743974659101</v>
      </c>
      <c r="V40" s="237">
        <v>8.9918743974659101</v>
      </c>
      <c r="W40" s="237"/>
      <c r="X40" s="237"/>
    </row>
    <row r="41" spans="1:24" x14ac:dyDescent="0.25">
      <c r="A41" s="237"/>
      <c r="B41" s="237"/>
      <c r="C41" s="237"/>
      <c r="D41" s="237"/>
      <c r="E41" s="237"/>
      <c r="F41" s="237"/>
      <c r="G41" s="252"/>
      <c r="H41" s="253" t="s">
        <v>19</v>
      </c>
      <c r="I41" s="275">
        <f>('[4]Abs_rel diff'!$BJ$149+'[4]Abs_rel diff'!$BJ$150)/2</f>
        <v>28.747489999999999</v>
      </c>
      <c r="J41" s="275"/>
      <c r="K41" s="275">
        <f>('[4]Abs_rel diff'!$BJ$150+'[4]Abs_rel diff'!$BJ$151)/2</f>
        <v>30.656150000000004</v>
      </c>
      <c r="L41" s="275"/>
      <c r="M41" s="275">
        <f>'[4]Abs_rel diff'!$BJ$152</f>
        <v>10.582240000000001</v>
      </c>
      <c r="N41" s="275"/>
      <c r="O41" s="275">
        <f>'[4]Abs_rel diff'!$BJ$153</f>
        <v>22.092300000000002</v>
      </c>
      <c r="P41" s="275"/>
      <c r="Q41" s="275">
        <f>'[4]Abs_rel diff'!$BJ$154</f>
        <v>19.055409999999998</v>
      </c>
      <c r="R41" s="275"/>
      <c r="S41" s="275">
        <f>'[4]Abs_rel diff'!$BJ$155</f>
        <v>17.953469999999999</v>
      </c>
      <c r="T41" s="279"/>
      <c r="U41" s="247">
        <f t="shared" ref="U41:U43" si="0">100*(S41-M41)/M41</f>
        <v>69.656613344622684</v>
      </c>
      <c r="V41" s="237">
        <v>69.656613344622684</v>
      </c>
      <c r="W41" s="237"/>
      <c r="X41" s="237"/>
    </row>
    <row r="42" spans="1:24" x14ac:dyDescent="0.25">
      <c r="A42" s="237"/>
      <c r="B42" s="237"/>
      <c r="C42" s="237"/>
      <c r="D42" s="237"/>
      <c r="E42" s="237"/>
      <c r="F42" s="237"/>
      <c r="G42" s="252" t="s">
        <v>78</v>
      </c>
      <c r="H42" s="253" t="s">
        <v>79</v>
      </c>
      <c r="I42" s="193"/>
      <c r="J42" s="17"/>
      <c r="K42" s="193"/>
      <c r="L42" s="17"/>
      <c r="M42" s="275">
        <f>'[4]Abs_rel diff'!$BJ$304</f>
        <v>2.6758000000000002</v>
      </c>
      <c r="N42" s="275"/>
      <c r="O42" s="275">
        <f>'[4]Abs_rel diff'!$BJ$305</f>
        <v>4.4795999999999996</v>
      </c>
      <c r="P42" s="275"/>
      <c r="Q42" s="275">
        <f>'[4]Abs_rel diff'!$BJ$306</f>
        <v>3.4028</v>
      </c>
      <c r="R42" s="275"/>
      <c r="S42" s="275">
        <f>'[4]Abs_rel diff'!$BJ$307</f>
        <v>3.4016999999999999</v>
      </c>
      <c r="T42" s="279"/>
      <c r="U42" s="247">
        <f t="shared" si="0"/>
        <v>27.128335451080041</v>
      </c>
      <c r="V42" s="237">
        <v>27.128335451080041</v>
      </c>
      <c r="W42" s="237"/>
      <c r="X42" s="237"/>
    </row>
    <row r="43" spans="1:24" x14ac:dyDescent="0.25">
      <c r="A43" s="237"/>
      <c r="B43" s="237"/>
      <c r="C43" s="237"/>
      <c r="D43" s="237"/>
      <c r="E43" s="237"/>
      <c r="F43" s="237"/>
      <c r="G43" s="252"/>
      <c r="H43" s="253" t="s">
        <v>82</v>
      </c>
      <c r="I43" s="275">
        <f>'[4]Abs_rel diff'!$BJ$188</f>
        <v>1.3989</v>
      </c>
      <c r="J43" s="275"/>
      <c r="K43" s="275">
        <f>'[4]Abs_rel diff'!$BJ$189</f>
        <v>-1.2117</v>
      </c>
      <c r="L43" s="275"/>
      <c r="M43" s="275">
        <f>'[4]Abs_rel diff'!$BJ$190</f>
        <v>1.5469999999999999</v>
      </c>
      <c r="N43" s="275"/>
      <c r="O43" s="275">
        <f>'[4]Abs_rel diff'!$BJ$191</f>
        <v>3.4441000000000002</v>
      </c>
      <c r="P43" s="275"/>
      <c r="Q43" s="275">
        <f>'[4]Abs_rel diff'!$BJ$192</f>
        <v>2.5465</v>
      </c>
      <c r="R43" s="275"/>
      <c r="S43" s="275">
        <f>'[4]Abs_rel diff'!$BJ$193</f>
        <v>1.0259</v>
      </c>
      <c r="T43" s="279"/>
      <c r="U43" s="247">
        <f t="shared" si="0"/>
        <v>-33.684550743374267</v>
      </c>
      <c r="V43" s="237">
        <v>-33.684550743374267</v>
      </c>
      <c r="W43" s="237"/>
      <c r="X43" s="237"/>
    </row>
    <row r="44" spans="1:24" x14ac:dyDescent="0.25">
      <c r="A44" s="237"/>
      <c r="B44" s="237"/>
      <c r="C44" s="237"/>
      <c r="D44" s="237"/>
      <c r="E44" s="237"/>
      <c r="F44" s="237"/>
      <c r="G44" s="252"/>
      <c r="H44" s="253" t="s">
        <v>39</v>
      </c>
      <c r="I44" s="193"/>
      <c r="J44" s="17"/>
      <c r="K44" s="275">
        <f>'[4]Abs_rel diff'!$BM$226</f>
        <v>8.972854537041675</v>
      </c>
      <c r="L44" s="275"/>
      <c r="M44" s="193"/>
      <c r="N44" s="17"/>
      <c r="O44" s="193"/>
      <c r="P44" s="17"/>
      <c r="Q44" s="275">
        <f>'[4]Abs_rel diff'!$BM$227</f>
        <v>40.431800000000003</v>
      </c>
      <c r="R44" s="275"/>
      <c r="S44" s="275">
        <f>'[4]Abs_rel diff'!$BM$228</f>
        <v>53.313099999999999</v>
      </c>
      <c r="T44" s="279"/>
      <c r="U44" s="247">
        <f>100*(S44-K44)/K44</f>
        <v>494.15986049827541</v>
      </c>
      <c r="V44" s="237">
        <v>494.15986049827541</v>
      </c>
      <c r="W44" s="237"/>
      <c r="X44" s="237"/>
    </row>
    <row r="45" spans="1:24" x14ac:dyDescent="0.25">
      <c r="A45" s="237"/>
      <c r="B45" s="237"/>
      <c r="C45" s="237"/>
      <c r="D45" s="237"/>
      <c r="E45" s="237"/>
      <c r="F45" s="237"/>
      <c r="G45" s="237"/>
      <c r="H45" s="237"/>
      <c r="I45" s="237"/>
      <c r="J45" s="237"/>
      <c r="K45" s="237"/>
      <c r="L45" s="237"/>
      <c r="M45" s="237"/>
      <c r="N45" s="237"/>
      <c r="O45" s="237"/>
      <c r="P45" s="237"/>
      <c r="Q45" s="237"/>
      <c r="R45" s="237"/>
      <c r="S45" s="237"/>
      <c r="T45" s="237"/>
      <c r="U45" s="237"/>
      <c r="V45" s="237"/>
      <c r="W45" s="237"/>
      <c r="X45" s="237"/>
    </row>
    <row r="46" spans="1:24" x14ac:dyDescent="0.25">
      <c r="A46" s="237"/>
      <c r="B46" s="237"/>
      <c r="C46" s="237"/>
      <c r="D46" s="237"/>
      <c r="E46" s="237"/>
      <c r="F46" s="237"/>
      <c r="G46" s="237"/>
      <c r="H46" s="237"/>
      <c r="I46" s="237"/>
      <c r="J46" s="237"/>
      <c r="K46" s="237"/>
      <c r="L46" s="237"/>
      <c r="M46" s="237"/>
      <c r="N46" s="237"/>
      <c r="O46" s="237"/>
      <c r="P46" s="237"/>
      <c r="Q46" s="237"/>
      <c r="R46" s="237"/>
      <c r="S46" s="237"/>
      <c r="T46" s="237"/>
      <c r="U46" s="237"/>
      <c r="V46" s="237"/>
      <c r="W46" s="237"/>
      <c r="X46" s="237"/>
    </row>
    <row r="47" spans="1:24" x14ac:dyDescent="0.25">
      <c r="A47" s="237"/>
      <c r="B47" s="237"/>
      <c r="C47" s="237"/>
      <c r="D47" s="237"/>
      <c r="E47" s="237"/>
      <c r="F47" s="237"/>
      <c r="G47" s="237"/>
      <c r="H47" s="237"/>
      <c r="I47" s="237"/>
      <c r="J47" s="237"/>
      <c r="K47" s="237"/>
      <c r="L47" s="237"/>
      <c r="M47" s="237"/>
      <c r="N47" s="237"/>
      <c r="O47" s="237"/>
      <c r="P47" s="237"/>
      <c r="Q47" s="237"/>
      <c r="R47" s="237"/>
      <c r="S47" s="237"/>
      <c r="T47" s="237"/>
      <c r="U47" s="237"/>
      <c r="V47" s="237"/>
      <c r="W47" s="237"/>
      <c r="X47" s="237"/>
    </row>
    <row r="48" spans="1:24" x14ac:dyDescent="0.25">
      <c r="A48" s="237"/>
      <c r="B48" s="237"/>
      <c r="C48" s="237"/>
      <c r="D48" s="237"/>
      <c r="E48" s="237"/>
      <c r="F48" s="237"/>
      <c r="G48" s="237"/>
      <c r="H48" s="237"/>
      <c r="I48" s="237"/>
      <c r="J48" s="237"/>
      <c r="K48" s="237"/>
      <c r="L48" s="237"/>
      <c r="M48" s="237"/>
      <c r="N48" s="237"/>
      <c r="O48" s="237"/>
      <c r="P48" s="237"/>
      <c r="Q48" s="237"/>
      <c r="R48" s="237"/>
      <c r="S48" s="237"/>
      <c r="T48" s="237"/>
      <c r="U48" s="237"/>
      <c r="V48" s="237"/>
      <c r="W48" s="237"/>
      <c r="X48" s="237"/>
    </row>
    <row r="49" spans="1:24" x14ac:dyDescent="0.25">
      <c r="A49" s="237"/>
      <c r="B49" s="237"/>
      <c r="C49" s="237"/>
      <c r="D49" s="237"/>
      <c r="E49" s="237"/>
      <c r="F49" s="237"/>
      <c r="G49" s="237"/>
      <c r="H49" s="237"/>
      <c r="I49" s="237"/>
      <c r="J49" s="237"/>
      <c r="K49" s="237"/>
      <c r="L49" s="237"/>
      <c r="M49" s="237"/>
      <c r="N49" s="237"/>
      <c r="O49" s="237"/>
      <c r="P49" s="237"/>
      <c r="Q49" s="237"/>
      <c r="R49" s="237"/>
      <c r="S49" s="237"/>
      <c r="T49" s="237"/>
      <c r="U49" s="237"/>
      <c r="V49" s="237"/>
      <c r="W49" s="237"/>
      <c r="X49" s="237"/>
    </row>
    <row r="50" spans="1:24" x14ac:dyDescent="0.25">
      <c r="A50" s="237"/>
      <c r="B50" s="237"/>
      <c r="C50" s="237"/>
      <c r="D50" s="237"/>
      <c r="E50" s="237"/>
      <c r="F50" s="237"/>
      <c r="G50" s="237"/>
      <c r="H50" s="237"/>
      <c r="I50" s="237"/>
      <c r="J50" s="237"/>
      <c r="K50" s="237"/>
      <c r="L50" s="237"/>
      <c r="M50" s="237"/>
      <c r="N50" s="237"/>
      <c r="O50" s="237"/>
      <c r="P50" s="237"/>
      <c r="Q50" s="237"/>
      <c r="R50" s="237"/>
      <c r="S50" s="237"/>
      <c r="T50" s="237"/>
      <c r="U50" s="237"/>
      <c r="V50" s="237"/>
      <c r="W50" s="237"/>
      <c r="X50" s="237"/>
    </row>
    <row r="51" spans="1:24" x14ac:dyDescent="0.25">
      <c r="A51" s="237"/>
      <c r="B51" s="237"/>
      <c r="C51" s="237"/>
      <c r="D51" s="237"/>
      <c r="E51" s="237"/>
      <c r="F51" s="237"/>
      <c r="G51" s="237"/>
      <c r="H51" s="237"/>
      <c r="I51" s="237"/>
      <c r="J51" s="237"/>
      <c r="K51" s="237"/>
      <c r="L51" s="237"/>
      <c r="M51" s="237"/>
      <c r="N51" s="237"/>
      <c r="O51" s="237"/>
      <c r="P51" s="237"/>
      <c r="Q51" s="237"/>
      <c r="R51" s="237"/>
      <c r="S51" s="237"/>
      <c r="T51" s="237"/>
      <c r="U51" s="237"/>
      <c r="V51" s="237"/>
      <c r="W51" s="237"/>
      <c r="X51" s="237"/>
    </row>
    <row r="52" spans="1:24" x14ac:dyDescent="0.25">
      <c r="A52" s="237"/>
      <c r="B52" s="237"/>
      <c r="C52" s="237"/>
      <c r="D52" s="237"/>
      <c r="E52" s="237"/>
      <c r="F52" s="237"/>
      <c r="G52" s="237"/>
      <c r="H52" s="237"/>
      <c r="I52" s="237"/>
      <c r="J52" s="237"/>
      <c r="K52" s="237"/>
      <c r="L52" s="237"/>
      <c r="M52" s="237"/>
      <c r="N52" s="237"/>
      <c r="O52" s="237"/>
      <c r="P52" s="237"/>
      <c r="Q52" s="237"/>
      <c r="R52" s="237"/>
      <c r="S52" s="237"/>
      <c r="T52" s="237"/>
      <c r="U52" s="237"/>
      <c r="V52" s="237"/>
      <c r="W52" s="237"/>
      <c r="X52" s="237"/>
    </row>
    <row r="53" spans="1:24" x14ac:dyDescent="0.25">
      <c r="A53" s="237"/>
      <c r="B53" s="237"/>
      <c r="C53" s="237"/>
      <c r="D53" s="237"/>
      <c r="E53" s="237"/>
      <c r="F53" s="237"/>
      <c r="G53" s="237"/>
      <c r="H53" s="237"/>
      <c r="I53" s="237"/>
      <c r="J53" s="237"/>
      <c r="K53" s="237"/>
      <c r="L53" s="237"/>
      <c r="M53" s="237"/>
      <c r="N53" s="237"/>
      <c r="O53" s="237"/>
      <c r="P53" s="237"/>
      <c r="Q53" s="237"/>
      <c r="R53" s="237"/>
      <c r="S53" s="237"/>
      <c r="T53" s="237"/>
      <c r="U53" s="237"/>
      <c r="V53" s="237"/>
      <c r="W53" s="237"/>
      <c r="X53" s="237"/>
    </row>
    <row r="54" spans="1:24" x14ac:dyDescent="0.25">
      <c r="A54" s="237"/>
      <c r="B54" s="237"/>
      <c r="C54" s="237"/>
      <c r="D54" s="237"/>
      <c r="E54" s="237"/>
      <c r="F54" s="237"/>
      <c r="G54" s="237"/>
      <c r="H54" s="237"/>
      <c r="I54" s="237"/>
      <c r="J54" s="237"/>
      <c r="K54" s="237"/>
      <c r="L54" s="237"/>
      <c r="M54" s="237"/>
      <c r="N54" s="237"/>
      <c r="O54" s="237"/>
      <c r="P54" s="237"/>
      <c r="Q54" s="237"/>
      <c r="R54" s="237"/>
      <c r="S54" s="237"/>
      <c r="T54" s="237"/>
      <c r="U54" s="237"/>
      <c r="V54" s="237"/>
      <c r="W54" s="237"/>
      <c r="X54" s="237"/>
    </row>
    <row r="55" spans="1:24" x14ac:dyDescent="0.25">
      <c r="A55" s="237"/>
      <c r="B55" s="237"/>
      <c r="C55" s="237"/>
      <c r="D55" s="237"/>
      <c r="E55" s="237"/>
      <c r="F55" s="237"/>
      <c r="G55" s="237"/>
      <c r="H55" s="237"/>
      <c r="I55" s="237"/>
      <c r="J55" s="237"/>
      <c r="K55" s="237"/>
      <c r="L55" s="237"/>
      <c r="M55" s="237"/>
      <c r="N55" s="237"/>
      <c r="O55" s="237"/>
      <c r="P55" s="237"/>
      <c r="Q55" s="237"/>
      <c r="R55" s="237"/>
      <c r="S55" s="237"/>
      <c r="T55" s="237"/>
      <c r="U55" s="237"/>
      <c r="V55" s="237"/>
      <c r="W55" s="237"/>
      <c r="X55" s="237"/>
    </row>
    <row r="56" spans="1:24" x14ac:dyDescent="0.25">
      <c r="A56" s="237"/>
      <c r="B56" s="237"/>
      <c r="C56" s="237"/>
      <c r="D56" s="237"/>
      <c r="E56" s="237"/>
      <c r="F56" s="237"/>
      <c r="G56" s="237"/>
      <c r="H56" s="237"/>
      <c r="I56" s="237"/>
      <c r="J56" s="237"/>
      <c r="K56" s="237"/>
      <c r="L56" s="237"/>
      <c r="M56" s="237"/>
      <c r="N56" s="237"/>
      <c r="O56" s="237"/>
      <c r="P56" s="237"/>
      <c r="Q56" s="237"/>
      <c r="R56" s="237"/>
      <c r="S56" s="237"/>
      <c r="T56" s="237"/>
      <c r="U56" s="237"/>
      <c r="V56" s="237"/>
      <c r="W56" s="237"/>
      <c r="X56" s="237"/>
    </row>
    <row r="57" spans="1:24" x14ac:dyDescent="0.25">
      <c r="A57" s="237"/>
      <c r="B57" s="237"/>
      <c r="C57" s="237"/>
      <c r="D57" s="237"/>
      <c r="E57" s="237"/>
      <c r="F57" s="237"/>
      <c r="G57" s="237"/>
      <c r="H57" s="237"/>
      <c r="I57" s="237"/>
      <c r="J57" s="237"/>
      <c r="K57" s="237"/>
      <c r="L57" s="237"/>
      <c r="M57" s="237"/>
      <c r="N57" s="237"/>
      <c r="O57" s="237"/>
      <c r="P57" s="237"/>
      <c r="Q57" s="237"/>
      <c r="R57" s="237"/>
      <c r="S57" s="237"/>
      <c r="T57" s="237"/>
      <c r="U57" s="237"/>
      <c r="V57" s="237"/>
      <c r="W57" s="237"/>
      <c r="X57" s="237"/>
    </row>
    <row r="58" spans="1:24" x14ac:dyDescent="0.25">
      <c r="A58" s="237"/>
      <c r="B58" s="237"/>
      <c r="C58" s="237"/>
      <c r="D58" s="237"/>
      <c r="E58" s="237"/>
      <c r="F58" s="237"/>
      <c r="G58" s="237"/>
      <c r="H58" s="237"/>
      <c r="I58" s="237"/>
      <c r="J58" s="237"/>
      <c r="K58" s="237"/>
      <c r="L58" s="237"/>
      <c r="M58" s="237"/>
      <c r="N58" s="237"/>
      <c r="O58" s="237"/>
      <c r="P58" s="237"/>
      <c r="Q58" s="237"/>
      <c r="R58" s="237"/>
      <c r="S58" s="237"/>
      <c r="T58" s="237"/>
      <c r="U58" s="237"/>
      <c r="V58" s="237"/>
      <c r="W58" s="237"/>
      <c r="X58" s="237"/>
    </row>
    <row r="59" spans="1:24" x14ac:dyDescent="0.25">
      <c r="A59" s="237"/>
      <c r="B59" s="237"/>
      <c r="C59" s="237"/>
      <c r="D59" s="237"/>
      <c r="E59" s="237"/>
      <c r="F59" s="237"/>
      <c r="G59" s="237"/>
      <c r="H59" s="237"/>
      <c r="I59" s="237"/>
      <c r="J59" s="237"/>
      <c r="K59" s="237"/>
      <c r="L59" s="237"/>
      <c r="M59" s="237"/>
      <c r="N59" s="237"/>
      <c r="O59" s="237"/>
      <c r="P59" s="237"/>
      <c r="Q59" s="237"/>
      <c r="R59" s="237"/>
      <c r="S59" s="237"/>
      <c r="T59" s="237"/>
      <c r="U59" s="237"/>
      <c r="V59" s="237"/>
      <c r="W59" s="237"/>
      <c r="X59" s="237"/>
    </row>
    <row r="60" spans="1:24" x14ac:dyDescent="0.25">
      <c r="A60" s="237"/>
      <c r="B60" s="237"/>
      <c r="C60" s="237"/>
      <c r="D60" s="237"/>
      <c r="E60" s="237"/>
      <c r="F60" s="237"/>
      <c r="G60" s="237"/>
      <c r="H60" s="237"/>
      <c r="I60" s="237"/>
      <c r="J60" s="237"/>
      <c r="K60" s="237"/>
      <c r="L60" s="237"/>
      <c r="M60" s="237"/>
      <c r="N60" s="237"/>
      <c r="O60" s="237"/>
      <c r="P60" s="237"/>
      <c r="Q60" s="237"/>
      <c r="R60" s="237"/>
      <c r="S60" s="237"/>
      <c r="T60" s="237"/>
      <c r="U60" s="237"/>
      <c r="V60" s="237"/>
      <c r="W60" s="237"/>
      <c r="X60" s="237"/>
    </row>
    <row r="61" spans="1:24" x14ac:dyDescent="0.25">
      <c r="A61" s="237"/>
      <c r="B61" s="237"/>
      <c r="C61" s="237"/>
      <c r="D61" s="237"/>
      <c r="E61" s="237"/>
      <c r="F61" s="237"/>
      <c r="G61" s="237"/>
      <c r="H61" s="237"/>
      <c r="I61" s="237"/>
      <c r="J61" s="237"/>
      <c r="K61" s="237"/>
      <c r="L61" s="237"/>
      <c r="M61" s="237"/>
      <c r="N61" s="237"/>
      <c r="O61" s="237"/>
      <c r="P61" s="237"/>
      <c r="Q61" s="237"/>
      <c r="R61" s="237"/>
      <c r="S61" s="237"/>
      <c r="T61" s="237"/>
      <c r="U61" s="237"/>
      <c r="V61" s="237"/>
      <c r="W61" s="237"/>
      <c r="X61" s="237"/>
    </row>
    <row r="62" spans="1:24" x14ac:dyDescent="0.25">
      <c r="A62" s="237"/>
      <c r="B62" s="237"/>
      <c r="C62" s="237"/>
      <c r="D62" s="237"/>
      <c r="E62" s="237"/>
      <c r="F62" s="237"/>
      <c r="G62" s="237"/>
      <c r="H62" s="237"/>
      <c r="I62" s="237"/>
      <c r="J62" s="237"/>
      <c r="K62" s="237"/>
      <c r="L62" s="237"/>
      <c r="M62" s="237"/>
      <c r="N62" s="237"/>
      <c r="O62" s="237"/>
      <c r="P62" s="237"/>
      <c r="Q62" s="237"/>
      <c r="R62" s="237"/>
      <c r="S62" s="237"/>
      <c r="T62" s="237"/>
      <c r="U62" s="237"/>
      <c r="V62" s="237"/>
      <c r="W62" s="237"/>
      <c r="X62" s="237"/>
    </row>
    <row r="63" spans="1:24" x14ac:dyDescent="0.25">
      <c r="A63" s="237"/>
      <c r="B63" s="237"/>
      <c r="C63" s="237"/>
      <c r="D63" s="237"/>
      <c r="E63" s="237"/>
      <c r="F63" s="237"/>
      <c r="G63" s="237"/>
      <c r="H63" s="237"/>
      <c r="I63" s="237"/>
      <c r="J63" s="237"/>
      <c r="K63" s="237"/>
      <c r="L63" s="237"/>
      <c r="M63" s="237"/>
      <c r="N63" s="237"/>
      <c r="O63" s="237"/>
      <c r="P63" s="237"/>
      <c r="Q63" s="237"/>
      <c r="R63" s="237"/>
      <c r="S63" s="237"/>
      <c r="T63" s="237"/>
      <c r="U63" s="237"/>
      <c r="V63" s="237"/>
      <c r="W63" s="237"/>
      <c r="X63" s="237"/>
    </row>
    <row r="64" spans="1:24" x14ac:dyDescent="0.25">
      <c r="A64" s="237"/>
      <c r="B64" s="237"/>
      <c r="C64" s="237"/>
      <c r="D64" s="237"/>
      <c r="E64" s="237"/>
      <c r="F64" s="237"/>
      <c r="G64" s="237"/>
      <c r="H64" s="237"/>
      <c r="I64" s="237"/>
      <c r="J64" s="237"/>
      <c r="K64" s="237"/>
      <c r="L64" s="237"/>
      <c r="M64" s="237"/>
      <c r="N64" s="237"/>
      <c r="O64" s="237"/>
      <c r="P64" s="237"/>
      <c r="Q64" s="237"/>
      <c r="R64" s="237"/>
      <c r="S64" s="237"/>
      <c r="T64" s="237"/>
      <c r="U64" s="237"/>
      <c r="V64" s="237"/>
      <c r="W64" s="237"/>
      <c r="X64" s="237"/>
    </row>
    <row r="65" spans="1:24" x14ac:dyDescent="0.25">
      <c r="A65" s="237"/>
      <c r="B65" s="237"/>
      <c r="C65" s="237"/>
      <c r="D65" s="237"/>
      <c r="E65" s="237"/>
      <c r="F65" s="237"/>
      <c r="G65" s="237"/>
      <c r="H65" s="237"/>
      <c r="I65" s="237"/>
      <c r="J65" s="237"/>
      <c r="K65" s="237"/>
      <c r="L65" s="237"/>
      <c r="M65" s="237"/>
      <c r="N65" s="237"/>
      <c r="O65" s="237"/>
      <c r="P65" s="237"/>
      <c r="Q65" s="237"/>
      <c r="R65" s="237"/>
      <c r="S65" s="237"/>
      <c r="T65" s="237"/>
      <c r="U65" s="237"/>
      <c r="V65" s="237"/>
      <c r="W65" s="237"/>
      <c r="X65" s="237"/>
    </row>
    <row r="66" spans="1:24" x14ac:dyDescent="0.25">
      <c r="A66" s="237"/>
      <c r="B66" s="237"/>
      <c r="C66" s="237"/>
      <c r="D66" s="237"/>
      <c r="E66" s="237"/>
      <c r="F66" s="237"/>
      <c r="G66" s="237"/>
      <c r="H66" s="237"/>
      <c r="I66" s="237"/>
      <c r="J66" s="237"/>
      <c r="K66" s="237"/>
      <c r="L66" s="237"/>
      <c r="M66" s="237"/>
      <c r="N66" s="237"/>
      <c r="O66" s="237"/>
      <c r="P66" s="237"/>
      <c r="Q66" s="237"/>
      <c r="R66" s="237"/>
      <c r="S66" s="237"/>
      <c r="T66" s="237"/>
      <c r="U66" s="237"/>
      <c r="V66" s="237"/>
      <c r="W66" s="237"/>
      <c r="X66" s="237"/>
    </row>
    <row r="67" spans="1:24" x14ac:dyDescent="0.25">
      <c r="A67" s="237"/>
      <c r="B67" s="237"/>
      <c r="C67" s="237"/>
      <c r="D67" s="237"/>
      <c r="E67" s="237"/>
      <c r="F67" s="237"/>
      <c r="G67" s="237"/>
      <c r="H67" s="237"/>
      <c r="I67" s="237"/>
      <c r="J67" s="237"/>
      <c r="K67" s="237"/>
      <c r="L67" s="237"/>
      <c r="M67" s="237"/>
      <c r="N67" s="237"/>
      <c r="O67" s="237"/>
      <c r="P67" s="237"/>
      <c r="Q67" s="237"/>
      <c r="R67" s="237"/>
      <c r="S67" s="237"/>
      <c r="T67" s="237"/>
      <c r="U67" s="237"/>
      <c r="V67" s="237"/>
      <c r="W67" s="237"/>
      <c r="X67" s="237"/>
    </row>
    <row r="68" spans="1:24" x14ac:dyDescent="0.25">
      <c r="A68" s="237"/>
      <c r="B68" s="237"/>
      <c r="C68" s="237"/>
      <c r="D68" s="237"/>
      <c r="E68" s="237"/>
      <c r="F68" s="237"/>
      <c r="G68" s="237"/>
      <c r="H68" s="237"/>
      <c r="I68" s="237"/>
      <c r="J68" s="237"/>
      <c r="K68" s="237"/>
      <c r="L68" s="237"/>
      <c r="M68" s="237"/>
      <c r="N68" s="237"/>
      <c r="O68" s="237"/>
      <c r="P68" s="237"/>
      <c r="Q68" s="237"/>
      <c r="R68" s="237"/>
      <c r="S68" s="237"/>
      <c r="T68" s="237"/>
      <c r="U68" s="237"/>
      <c r="V68" s="237"/>
      <c r="W68" s="237"/>
      <c r="X68" s="237"/>
    </row>
  </sheetData>
  <mergeCells count="35">
    <mergeCell ref="K44:L44"/>
    <mergeCell ref="Q44:R44"/>
    <mergeCell ref="S44:T44"/>
    <mergeCell ref="M42:N42"/>
    <mergeCell ref="O42:P42"/>
    <mergeCell ref="Q42:R42"/>
    <mergeCell ref="S42:T42"/>
    <mergeCell ref="S43:T43"/>
    <mergeCell ref="I43:J43"/>
    <mergeCell ref="K43:L43"/>
    <mergeCell ref="M43:N43"/>
    <mergeCell ref="O43:P43"/>
    <mergeCell ref="Q43:R43"/>
    <mergeCell ref="M40:N40"/>
    <mergeCell ref="O40:P40"/>
    <mergeCell ref="Q40:R40"/>
    <mergeCell ref="S40:T40"/>
    <mergeCell ref="I41:J41"/>
    <mergeCell ref="K41:L41"/>
    <mergeCell ref="M41:N41"/>
    <mergeCell ref="O41:P41"/>
    <mergeCell ref="Q41:R41"/>
    <mergeCell ref="S41:T41"/>
    <mergeCell ref="S39:T39"/>
    <mergeCell ref="I38:J38"/>
    <mergeCell ref="K38:L38"/>
    <mergeCell ref="M38:N38"/>
    <mergeCell ref="O38:P38"/>
    <mergeCell ref="Q38:R38"/>
    <mergeCell ref="S38:T38"/>
    <mergeCell ref="I39:J39"/>
    <mergeCell ref="K39:L39"/>
    <mergeCell ref="M39:N39"/>
    <mergeCell ref="O39:P39"/>
    <mergeCell ref="Q39:R39"/>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65"/>
  <sheetViews>
    <sheetView topLeftCell="A43" workbookViewId="0">
      <selection activeCell="F45" sqref="F45"/>
    </sheetView>
  </sheetViews>
  <sheetFormatPr defaultRowHeight="15" x14ac:dyDescent="0.25"/>
  <cols>
    <col min="2" max="2" width="20.7109375" customWidth="1"/>
    <col min="3" max="5" width="12.7109375" customWidth="1"/>
    <col min="6" max="8" width="12.7109375" style="56" customWidth="1"/>
    <col min="9" max="9" width="9.140625" style="56"/>
    <col min="11" max="12" width="9.140625" style="56"/>
    <col min="13" max="13" width="10.5703125" style="56" bestFit="1" customWidth="1"/>
  </cols>
  <sheetData>
    <row r="2" spans="1:18" x14ac:dyDescent="0.25">
      <c r="B2" s="256" t="s">
        <v>333</v>
      </c>
    </row>
    <row r="3" spans="1:18" s="56" customFormat="1" x14ac:dyDescent="0.25">
      <c r="B3" s="256"/>
    </row>
    <row r="4" spans="1:18" x14ac:dyDescent="0.25">
      <c r="C4" s="277" t="s">
        <v>344</v>
      </c>
      <c r="D4" s="277"/>
      <c r="E4" s="277"/>
      <c r="F4" s="277"/>
      <c r="G4" s="277"/>
      <c r="H4" s="277"/>
      <c r="M4" s="238"/>
      <c r="N4" s="238"/>
      <c r="O4" s="238"/>
      <c r="P4" s="238"/>
      <c r="Q4" s="238"/>
      <c r="R4" s="238"/>
    </row>
    <row r="5" spans="1:18" ht="60" x14ac:dyDescent="0.25">
      <c r="A5" s="56"/>
      <c r="B5" s="60" t="s">
        <v>3</v>
      </c>
      <c r="C5" s="60" t="s">
        <v>345</v>
      </c>
      <c r="D5" s="60" t="s">
        <v>334</v>
      </c>
      <c r="E5" s="60" t="s">
        <v>338</v>
      </c>
      <c r="F5" s="60" t="s">
        <v>343</v>
      </c>
      <c r="G5" s="60" t="s">
        <v>339</v>
      </c>
      <c r="H5" s="60" t="s">
        <v>335</v>
      </c>
      <c r="L5" s="60"/>
      <c r="M5" s="257"/>
      <c r="N5" s="258"/>
      <c r="O5" s="258"/>
      <c r="P5" s="258"/>
      <c r="Q5" s="258"/>
      <c r="R5" s="60"/>
    </row>
    <row r="6" spans="1:18" x14ac:dyDescent="0.25">
      <c r="A6" s="56" t="s">
        <v>75</v>
      </c>
      <c r="B6" s="58" t="s">
        <v>8</v>
      </c>
      <c r="C6" s="259">
        <f>[6]Sheet3!$S$8</f>
        <v>6557045.0999999996</v>
      </c>
      <c r="D6" s="260">
        <v>0</v>
      </c>
      <c r="E6" s="260">
        <v>0.33936929913750324</v>
      </c>
      <c r="F6" s="260">
        <v>0.38145174569563356</v>
      </c>
      <c r="G6" s="260">
        <v>0.2791789551668632</v>
      </c>
      <c r="H6" s="57">
        <v>7001</v>
      </c>
      <c r="L6" s="58"/>
    </row>
    <row r="7" spans="1:18" x14ac:dyDescent="0.25">
      <c r="A7" s="56"/>
      <c r="B7" s="58" t="s">
        <v>10</v>
      </c>
      <c r="C7" s="259">
        <f>[6]Sheet3!$S$18</f>
        <v>9079495.6999999993</v>
      </c>
      <c r="D7" s="261">
        <v>1.1420689367141836E-2</v>
      </c>
      <c r="E7" s="261">
        <v>0.28535898119673236</v>
      </c>
      <c r="F7" s="261">
        <v>0.45272385476969546</v>
      </c>
      <c r="G7" s="261">
        <v>0.26191716403357224</v>
      </c>
      <c r="H7" s="56">
        <v>2436</v>
      </c>
      <c r="L7" s="58"/>
    </row>
    <row r="8" spans="1:18" x14ac:dyDescent="0.25">
      <c r="A8" s="56"/>
      <c r="B8" s="58" t="s">
        <v>76</v>
      </c>
      <c r="C8" s="259">
        <f>[6]Sheet3!$S$12</f>
        <v>2469730.2000000002</v>
      </c>
      <c r="D8" s="260">
        <v>2.0812151869868213E-2</v>
      </c>
      <c r="E8" s="261">
        <v>0.2498793588864513</v>
      </c>
      <c r="F8" s="261">
        <v>0.49379042511075211</v>
      </c>
      <c r="G8" s="261">
        <v>0.25633021600279665</v>
      </c>
      <c r="H8" s="56">
        <v>699</v>
      </c>
      <c r="L8" s="58"/>
    </row>
    <row r="9" spans="1:18" x14ac:dyDescent="0.25">
      <c r="A9" s="56"/>
      <c r="B9" s="58" t="s">
        <v>14</v>
      </c>
      <c r="C9" s="259">
        <f>[6]Sheet3!$S$6</f>
        <v>6495868.2199999997</v>
      </c>
      <c r="D9" s="261">
        <v>0</v>
      </c>
      <c r="E9" s="261">
        <v>0.36505624647662571</v>
      </c>
      <c r="F9" s="261">
        <v>0.41841784468958948</v>
      </c>
      <c r="G9" s="261">
        <v>0.21652590883378478</v>
      </c>
      <c r="H9" s="56">
        <v>4851</v>
      </c>
      <c r="L9" s="58"/>
    </row>
    <row r="10" spans="1:18" x14ac:dyDescent="0.25">
      <c r="A10" s="56" t="s">
        <v>77</v>
      </c>
      <c r="B10" s="58" t="s">
        <v>321</v>
      </c>
      <c r="C10" s="259">
        <v>289329.53999999998</v>
      </c>
      <c r="D10" s="261">
        <v>0</v>
      </c>
      <c r="E10" s="261">
        <v>0.56532907078896955</v>
      </c>
      <c r="F10" s="261">
        <v>0.2122528864491334</v>
      </c>
      <c r="G10" s="261">
        <v>0.22241804276189706</v>
      </c>
      <c r="H10" s="262">
        <v>128.52018166799999</v>
      </c>
      <c r="L10" s="58"/>
    </row>
    <row r="11" spans="1:18" x14ac:dyDescent="0.25">
      <c r="A11" s="56"/>
      <c r="B11" s="58" t="s">
        <v>322</v>
      </c>
      <c r="C11" s="259">
        <v>495283.7</v>
      </c>
      <c r="D11" s="260">
        <v>0.1113917134765388</v>
      </c>
      <c r="E11" s="261">
        <v>0.53474537914336595</v>
      </c>
      <c r="F11" s="261">
        <v>0.23495000831604237</v>
      </c>
      <c r="G11" s="261">
        <v>0.23030461254059187</v>
      </c>
      <c r="H11" s="57">
        <v>93</v>
      </c>
      <c r="L11" s="58"/>
    </row>
    <row r="12" spans="1:18" x14ac:dyDescent="0.25">
      <c r="A12" s="56"/>
      <c r="B12" s="58" t="s">
        <v>18</v>
      </c>
      <c r="C12" s="259">
        <v>5250670</v>
      </c>
      <c r="D12" s="260">
        <v>2.3730685798193374E-2</v>
      </c>
      <c r="E12" s="261">
        <v>0.51980972550500693</v>
      </c>
      <c r="F12" s="261">
        <v>0.23753157390811047</v>
      </c>
      <c r="G12" s="261">
        <v>0.24265870058688258</v>
      </c>
      <c r="H12" s="56">
        <v>1452</v>
      </c>
      <c r="L12" s="58"/>
    </row>
    <row r="13" spans="1:18" x14ac:dyDescent="0.25">
      <c r="A13" s="56"/>
      <c r="B13" s="58" t="s">
        <v>19</v>
      </c>
      <c r="C13" s="259">
        <v>461084</v>
      </c>
      <c r="D13" s="260">
        <v>0</v>
      </c>
      <c r="E13" s="261">
        <v>0.35033746562448498</v>
      </c>
      <c r="F13" s="261">
        <v>0.46629247599135948</v>
      </c>
      <c r="G13" s="261">
        <v>0.1833700583841556</v>
      </c>
      <c r="H13" s="57">
        <v>186</v>
      </c>
      <c r="L13" s="58"/>
    </row>
    <row r="14" spans="1:18" x14ac:dyDescent="0.25">
      <c r="A14" s="56"/>
      <c r="B14" s="58" t="s">
        <v>21</v>
      </c>
      <c r="C14" s="259">
        <v>4144956</v>
      </c>
      <c r="D14" s="261">
        <v>4.2286094231157097E-2</v>
      </c>
      <c r="E14" s="261">
        <v>0.13722786863028325</v>
      </c>
      <c r="F14" s="261">
        <v>0.53582629540603</v>
      </c>
      <c r="G14" s="261">
        <v>0.32694583596368676</v>
      </c>
      <c r="H14" s="56">
        <v>1131</v>
      </c>
      <c r="L14" s="58"/>
    </row>
    <row r="15" spans="1:18" x14ac:dyDescent="0.25">
      <c r="A15" s="56"/>
      <c r="B15" s="58" t="s">
        <v>23</v>
      </c>
      <c r="C15" s="259">
        <v>2037796</v>
      </c>
      <c r="D15" s="260">
        <v>0</v>
      </c>
      <c r="E15" s="261">
        <v>0.2167958421745847</v>
      </c>
      <c r="F15" s="261">
        <v>0.68714856639231803</v>
      </c>
      <c r="G15" s="261">
        <v>9.6055591433097331E-2</v>
      </c>
      <c r="H15" s="56">
        <v>403</v>
      </c>
      <c r="L15" s="58"/>
    </row>
    <row r="16" spans="1:18" x14ac:dyDescent="0.25">
      <c r="A16" s="56" t="s">
        <v>78</v>
      </c>
      <c r="B16" s="58" t="s">
        <v>227</v>
      </c>
      <c r="C16" s="259">
        <v>1655103</v>
      </c>
      <c r="D16" s="261">
        <v>0</v>
      </c>
      <c r="E16" s="261">
        <v>0.48365811674560433</v>
      </c>
      <c r="F16" s="261">
        <v>0.26457628316787535</v>
      </c>
      <c r="G16" s="261">
        <v>0.25176560008652027</v>
      </c>
      <c r="H16" s="56">
        <v>128</v>
      </c>
      <c r="L16" s="58"/>
    </row>
    <row r="17" spans="1:12" x14ac:dyDescent="0.25">
      <c r="A17" s="56"/>
      <c r="B17" s="58" t="s">
        <v>229</v>
      </c>
      <c r="C17" s="259">
        <v>2842171.18</v>
      </c>
      <c r="D17" s="261">
        <v>0</v>
      </c>
      <c r="E17" s="261">
        <v>0.59139273940565396</v>
      </c>
      <c r="F17" s="261">
        <v>0.22760297287934644</v>
      </c>
      <c r="G17" s="261">
        <v>0.18100428771499963</v>
      </c>
      <c r="H17" s="56">
        <v>229</v>
      </c>
      <c r="L17" s="58"/>
    </row>
    <row r="18" spans="1:12" x14ac:dyDescent="0.25">
      <c r="A18" s="56"/>
      <c r="B18" s="58" t="s">
        <v>230</v>
      </c>
      <c r="C18" s="259">
        <v>2105042.9324999978</v>
      </c>
      <c r="D18" s="261">
        <v>1.6977920947937732E-2</v>
      </c>
      <c r="E18" s="261">
        <v>0.57065498537653037</v>
      </c>
      <c r="F18" s="261">
        <v>0.21350972154072592</v>
      </c>
      <c r="G18" s="261">
        <v>0.2158352930827436</v>
      </c>
      <c r="H18" s="56">
        <v>105</v>
      </c>
      <c r="L18" s="58"/>
    </row>
    <row r="19" spans="1:12" x14ac:dyDescent="0.25">
      <c r="A19" s="56"/>
      <c r="B19" s="58" t="s">
        <v>231</v>
      </c>
      <c r="C19" s="259">
        <v>847799.55</v>
      </c>
      <c r="D19" s="260">
        <v>3.6600632779293172E-5</v>
      </c>
      <c r="E19" s="260">
        <v>0.54513647192278381</v>
      </c>
      <c r="F19" s="260">
        <v>0.30321190742020004</v>
      </c>
      <c r="G19" s="260">
        <v>0.15165162065701615</v>
      </c>
      <c r="H19" s="57">
        <v>38</v>
      </c>
      <c r="L19" s="58"/>
    </row>
    <row r="20" spans="1:12" x14ac:dyDescent="0.25">
      <c r="A20" s="56" t="s">
        <v>83</v>
      </c>
      <c r="B20" s="58" t="s">
        <v>32</v>
      </c>
      <c r="C20" s="259">
        <v>2238797</v>
      </c>
      <c r="D20" s="261">
        <v>0</v>
      </c>
      <c r="E20" s="261">
        <v>0.28455058676601763</v>
      </c>
      <c r="F20" s="261">
        <v>0.55795009552004937</v>
      </c>
      <c r="G20" s="261">
        <v>0.15749931771393297</v>
      </c>
      <c r="H20" s="56">
        <v>2820</v>
      </c>
      <c r="L20" s="58"/>
    </row>
    <row r="21" spans="1:12" x14ac:dyDescent="0.25">
      <c r="A21" s="56"/>
      <c r="B21" s="58" t="s">
        <v>33</v>
      </c>
      <c r="C21" s="259">
        <v>9546032</v>
      </c>
      <c r="D21" s="260">
        <v>0</v>
      </c>
      <c r="E21" s="261">
        <v>0.65177615159890523</v>
      </c>
      <c r="F21" s="261">
        <v>0.20541896360707779</v>
      </c>
      <c r="G21" s="261">
        <v>0.14280488479401704</v>
      </c>
      <c r="H21" s="56">
        <v>18978</v>
      </c>
      <c r="L21" s="58"/>
    </row>
    <row r="22" spans="1:12" x14ac:dyDescent="0.25">
      <c r="A22" s="56"/>
      <c r="B22" s="58" t="s">
        <v>35</v>
      </c>
      <c r="C22" s="259">
        <v>14643606</v>
      </c>
      <c r="D22" s="260">
        <v>0</v>
      </c>
      <c r="E22" s="261">
        <v>0.62709922678881147</v>
      </c>
      <c r="F22" s="261">
        <v>0.23839210096201716</v>
      </c>
      <c r="G22" s="261">
        <v>0.1345086722491714</v>
      </c>
      <c r="H22" s="56">
        <v>4982</v>
      </c>
      <c r="L22" s="58"/>
    </row>
    <row r="23" spans="1:12" x14ac:dyDescent="0.25">
      <c r="A23" s="56"/>
      <c r="B23" s="58" t="s">
        <v>37</v>
      </c>
      <c r="C23" s="259">
        <v>21370641</v>
      </c>
      <c r="D23" s="260">
        <v>2.2636195142672604E-2</v>
      </c>
      <c r="E23" s="261">
        <v>0.59453439001524933</v>
      </c>
      <c r="F23" s="261">
        <v>0.29148986318739345</v>
      </c>
      <c r="G23" s="261">
        <v>0.11397574679735725</v>
      </c>
      <c r="H23" s="56">
        <v>7917</v>
      </c>
      <c r="L23" s="58"/>
    </row>
    <row r="24" spans="1:12" x14ac:dyDescent="0.25">
      <c r="A24" s="56"/>
      <c r="B24" s="58" t="s">
        <v>39</v>
      </c>
      <c r="C24" s="259">
        <v>2590080.66</v>
      </c>
      <c r="D24" s="261">
        <v>8.308162109515153E-3</v>
      </c>
      <c r="E24" s="260">
        <v>0.17459773520578348</v>
      </c>
      <c r="F24" s="260">
        <v>0.65053751246261604</v>
      </c>
      <c r="G24" s="260">
        <v>0.17486475233160045</v>
      </c>
      <c r="H24" s="57">
        <v>2759</v>
      </c>
      <c r="L24" s="58"/>
    </row>
    <row r="25" spans="1:12" x14ac:dyDescent="0.25">
      <c r="A25" s="56"/>
      <c r="B25" s="58" t="s">
        <v>40</v>
      </c>
      <c r="C25" s="259">
        <v>1518780</v>
      </c>
      <c r="D25" s="261">
        <v>2.3848088597426882E-2</v>
      </c>
      <c r="E25" s="260">
        <v>0.32387896611266997</v>
      </c>
      <c r="F25" s="260">
        <v>0.50337591733218212</v>
      </c>
      <c r="G25" s="260">
        <v>0.17274511655514785</v>
      </c>
      <c r="H25" s="57">
        <v>2139</v>
      </c>
      <c r="L25" s="58"/>
    </row>
    <row r="28" spans="1:12" x14ac:dyDescent="0.25">
      <c r="C28" s="277" t="s">
        <v>346</v>
      </c>
      <c r="D28" s="277"/>
      <c r="E28" s="277"/>
      <c r="F28" s="277"/>
      <c r="G28" s="277"/>
      <c r="H28" s="277"/>
    </row>
    <row r="29" spans="1:12" ht="60" x14ac:dyDescent="0.25">
      <c r="C29" s="60" t="s">
        <v>342</v>
      </c>
      <c r="D29" s="60" t="s">
        <v>336</v>
      </c>
      <c r="E29" s="60" t="s">
        <v>340</v>
      </c>
      <c r="F29" s="60" t="s">
        <v>341</v>
      </c>
      <c r="G29" s="60" t="s">
        <v>337</v>
      </c>
      <c r="H29" s="60" t="s">
        <v>335</v>
      </c>
    </row>
    <row r="30" spans="1:12" x14ac:dyDescent="0.25">
      <c r="A30" t="s">
        <v>75</v>
      </c>
      <c r="B30" t="s">
        <v>8</v>
      </c>
      <c r="C30" s="262">
        <v>5108542.8999999836</v>
      </c>
      <c r="D30" s="263">
        <v>3.4877440297114981E-2</v>
      </c>
      <c r="E30" s="263">
        <v>0.46299496792329964</v>
      </c>
      <c r="F30" s="263">
        <v>0.38527664252378679</v>
      </c>
      <c r="G30" s="263">
        <v>0.15172838955291362</v>
      </c>
      <c r="H30">
        <v>5763.9999999999818</v>
      </c>
    </row>
    <row r="31" spans="1:12" x14ac:dyDescent="0.25">
      <c r="B31" t="s">
        <v>10</v>
      </c>
      <c r="C31" s="262">
        <v>7865436.4000000032</v>
      </c>
      <c r="D31" s="263">
        <v>0.14888689456569748</v>
      </c>
      <c r="E31" s="263">
        <v>0.44031751428363153</v>
      </c>
      <c r="F31" s="263">
        <v>0.46634182185165585</v>
      </c>
      <c r="G31" s="263">
        <v>9.3340663864712708E-2</v>
      </c>
      <c r="H31">
        <v>2019.9999999999991</v>
      </c>
    </row>
    <row r="32" spans="1:12" x14ac:dyDescent="0.25">
      <c r="B32" t="s">
        <v>14</v>
      </c>
      <c r="C32" s="262">
        <v>5337839.3200000031</v>
      </c>
      <c r="D32" s="263">
        <v>0.16349187708407831</v>
      </c>
      <c r="E32" s="263">
        <v>0.55264269917089726</v>
      </c>
      <c r="F32" s="263">
        <v>0.30845607633497396</v>
      </c>
      <c r="G32" s="263">
        <v>0.13890122449412878</v>
      </c>
      <c r="H32">
        <v>4019.9999999999995</v>
      </c>
    </row>
    <row r="33" spans="1:18" x14ac:dyDescent="0.25">
      <c r="A33" t="s">
        <v>77</v>
      </c>
      <c r="B33" t="s">
        <v>16</v>
      </c>
      <c r="C33" s="262">
        <v>379135.10000001802</v>
      </c>
      <c r="D33" s="263">
        <v>3.5644549924286624E-2</v>
      </c>
      <c r="E33" s="263">
        <v>0.3797711291200403</v>
      </c>
      <c r="F33" s="263">
        <v>0.46950120479950957</v>
      </c>
      <c r="G33" s="263">
        <v>0.15072766608045013</v>
      </c>
      <c r="H33">
        <v>75.000000000000369</v>
      </c>
    </row>
    <row r="34" spans="1:18" x14ac:dyDescent="0.25">
      <c r="B34" t="s">
        <v>19</v>
      </c>
      <c r="C34" s="262">
        <v>376841.2</v>
      </c>
      <c r="D34" s="263">
        <v>5.6000000000000001E-2</v>
      </c>
      <c r="E34" s="263">
        <v>0.33400000000000002</v>
      </c>
      <c r="F34" s="263">
        <v>0.48199999999999998</v>
      </c>
      <c r="G34" s="263">
        <v>0.128</v>
      </c>
      <c r="H34" s="262">
        <v>151</v>
      </c>
    </row>
    <row r="35" spans="1:18" x14ac:dyDescent="0.25">
      <c r="B35" t="s">
        <v>21</v>
      </c>
      <c r="C35" s="262">
        <v>3190993.9999999935</v>
      </c>
      <c r="D35" s="263">
        <v>0.20825329035403989</v>
      </c>
      <c r="E35" s="263">
        <v>0.14382540939710456</v>
      </c>
      <c r="F35" s="263">
        <v>0.67318685955323243</v>
      </c>
      <c r="G35" s="263">
        <v>0.18298773104966309</v>
      </c>
      <c r="H35">
        <v>640.99999999999693</v>
      </c>
    </row>
    <row r="36" spans="1:18" x14ac:dyDescent="0.25">
      <c r="B36" t="s">
        <v>23</v>
      </c>
      <c r="C36" s="262">
        <v>1645943.8000000101</v>
      </c>
      <c r="D36" s="263">
        <v>0.19419156352725803</v>
      </c>
      <c r="E36" s="263">
        <v>0.37484138388199256</v>
      </c>
      <c r="F36" s="263">
        <v>0.48327909032798749</v>
      </c>
      <c r="G36" s="263">
        <v>0.14187952579001992</v>
      </c>
      <c r="H36">
        <v>299.9999999999992</v>
      </c>
    </row>
    <row r="37" spans="1:18" x14ac:dyDescent="0.25">
      <c r="A37" t="s">
        <v>78</v>
      </c>
      <c r="B37" t="s">
        <v>27</v>
      </c>
      <c r="C37" s="262">
        <v>2186155.1608524933</v>
      </c>
      <c r="D37" s="263">
        <v>2.6956058913960756E-2</v>
      </c>
      <c r="E37" s="263">
        <v>0.59567314256546655</v>
      </c>
      <c r="F37" s="263">
        <v>0.37769644328082719</v>
      </c>
      <c r="G37" s="263">
        <v>2.6630414153706334E-2</v>
      </c>
      <c r="H37">
        <v>165.99999999999943</v>
      </c>
    </row>
    <row r="38" spans="1:18" x14ac:dyDescent="0.25">
      <c r="B38" t="s">
        <v>29</v>
      </c>
      <c r="C38" s="262">
        <v>1679355.5487500015</v>
      </c>
      <c r="D38" s="263">
        <v>0.18819595274821019</v>
      </c>
      <c r="E38" s="263">
        <v>0.38180487427679388</v>
      </c>
      <c r="F38" s="263">
        <v>0.60832300409673223</v>
      </c>
      <c r="G38" s="263">
        <v>9.8721216264738825E-3</v>
      </c>
      <c r="H38">
        <v>76</v>
      </c>
    </row>
    <row r="39" spans="1:18" x14ac:dyDescent="0.25">
      <c r="B39" t="s">
        <v>31</v>
      </c>
      <c r="C39" s="262">
        <v>580479.59270619357</v>
      </c>
      <c r="D39" s="263">
        <v>7.5974704307395668E-2</v>
      </c>
      <c r="E39" s="263">
        <v>0.38063343839436775</v>
      </c>
      <c r="F39" s="263">
        <v>0.44748452316038478</v>
      </c>
      <c r="G39" s="263">
        <v>0.17188203844524752</v>
      </c>
      <c r="H39">
        <v>21.999999999999783</v>
      </c>
    </row>
    <row r="40" spans="1:18" x14ac:dyDescent="0.25">
      <c r="A40" t="s">
        <v>83</v>
      </c>
      <c r="B40" t="s">
        <v>39</v>
      </c>
      <c r="C40" s="262">
        <v>2332126.3497604406</v>
      </c>
      <c r="D40" s="263">
        <v>0.35520728265997664</v>
      </c>
      <c r="E40" s="263">
        <v>0.48058006750254245</v>
      </c>
      <c r="F40" s="263">
        <v>0.29337079724239384</v>
      </c>
      <c r="G40" s="263">
        <v>0.22604913525506373</v>
      </c>
      <c r="H40">
        <v>2537.9999999999873</v>
      </c>
    </row>
    <row r="41" spans="1:18" x14ac:dyDescent="0.25">
      <c r="B41" t="s">
        <v>40</v>
      </c>
      <c r="C41" s="262">
        <v>1224675</v>
      </c>
      <c r="D41" s="263">
        <v>0.35391022107906178</v>
      </c>
      <c r="E41" s="263">
        <v>0.56432859399684032</v>
      </c>
      <c r="F41" s="263">
        <v>0.39745339652448664</v>
      </c>
      <c r="G41" s="263">
        <v>3.8218009478672987E-2</v>
      </c>
      <c r="H41">
        <v>1160.0000000000002</v>
      </c>
    </row>
    <row r="42" spans="1:18" x14ac:dyDescent="0.25">
      <c r="C42" s="57"/>
      <c r="D42" s="57"/>
      <c r="E42" s="57"/>
      <c r="F42" s="57"/>
      <c r="G42" s="57"/>
      <c r="H42" s="57"/>
    </row>
    <row r="43" spans="1:18" x14ac:dyDescent="0.25">
      <c r="C43" s="56"/>
      <c r="D43" s="57"/>
      <c r="E43" s="57"/>
      <c r="F43" s="57"/>
      <c r="G43" s="57"/>
      <c r="H43" s="57"/>
    </row>
    <row r="44" spans="1:18" x14ac:dyDescent="0.25">
      <c r="C44" s="277" t="s">
        <v>347</v>
      </c>
      <c r="D44" s="277"/>
      <c r="E44" s="277"/>
      <c r="F44" s="277"/>
      <c r="G44" s="277"/>
      <c r="H44" s="277"/>
      <c r="M44" s="277"/>
      <c r="N44" s="277"/>
      <c r="O44" s="277"/>
      <c r="P44" s="277"/>
      <c r="Q44" s="277"/>
      <c r="R44" s="277"/>
    </row>
    <row r="45" spans="1:18" ht="60" x14ac:dyDescent="0.25">
      <c r="B45" s="256" t="s">
        <v>3</v>
      </c>
      <c r="C45" s="60" t="s">
        <v>342</v>
      </c>
      <c r="D45" s="60" t="s">
        <v>334</v>
      </c>
      <c r="E45" s="60" t="s">
        <v>338</v>
      </c>
      <c r="F45" s="60" t="s">
        <v>343</v>
      </c>
      <c r="G45" s="60" t="s">
        <v>339</v>
      </c>
      <c r="H45" s="60" t="s">
        <v>335</v>
      </c>
      <c r="L45" s="256"/>
      <c r="M45" s="257"/>
      <c r="N45" s="258"/>
      <c r="O45" s="258"/>
      <c r="P45" s="258"/>
      <c r="Q45" s="258"/>
      <c r="R45" s="60"/>
    </row>
    <row r="46" spans="1:18" x14ac:dyDescent="0.25">
      <c r="A46" t="s">
        <v>75</v>
      </c>
      <c r="B46" t="s">
        <v>8</v>
      </c>
      <c r="C46" s="259">
        <v>6890309.2000000002</v>
      </c>
      <c r="D46" s="260">
        <v>0</v>
      </c>
      <c r="E46" s="261">
        <v>0.33176260072624902</v>
      </c>
      <c r="F46" s="261">
        <v>0.35409781029855675</v>
      </c>
      <c r="G46" s="261">
        <v>0.31413958897519434</v>
      </c>
      <c r="H46" s="56">
        <v>1950</v>
      </c>
    </row>
    <row r="47" spans="1:18" x14ac:dyDescent="0.25">
      <c r="B47" t="s">
        <v>10</v>
      </c>
      <c r="C47" s="259">
        <v>9159386.8000000007</v>
      </c>
      <c r="D47" s="260">
        <v>1.141875567477945E-2</v>
      </c>
      <c r="E47" s="261">
        <v>0.26463122645033049</v>
      </c>
      <c r="F47" s="261">
        <v>0.45025428507626564</v>
      </c>
      <c r="G47" s="261">
        <v>0.28511448847340382</v>
      </c>
      <c r="H47" s="56">
        <v>710</v>
      </c>
    </row>
    <row r="48" spans="1:18" x14ac:dyDescent="0.25">
      <c r="B48" t="s">
        <v>76</v>
      </c>
      <c r="C48" s="259">
        <v>2507264.5</v>
      </c>
      <c r="D48" s="260">
        <v>1.4203128549062135E-2</v>
      </c>
      <c r="E48" s="261">
        <v>0.30226744970522773</v>
      </c>
      <c r="F48" s="261">
        <v>0.46018412370504197</v>
      </c>
      <c r="G48" s="261">
        <v>0.23754842658973033</v>
      </c>
      <c r="H48" s="56">
        <v>253</v>
      </c>
    </row>
    <row r="49" spans="1:8" x14ac:dyDescent="0.25">
      <c r="B49" t="s">
        <v>14</v>
      </c>
      <c r="C49" s="259">
        <v>6751910.71</v>
      </c>
      <c r="D49" s="260">
        <v>0</v>
      </c>
      <c r="E49" s="261">
        <v>0.45357895143136451</v>
      </c>
      <c r="F49" s="261">
        <v>0.32014864426428408</v>
      </c>
      <c r="G49" s="261">
        <v>0.22627240430435133</v>
      </c>
      <c r="H49" s="56">
        <v>1728</v>
      </c>
    </row>
    <row r="50" spans="1:8" x14ac:dyDescent="0.25">
      <c r="A50" t="s">
        <v>77</v>
      </c>
      <c r="B50" t="s">
        <v>321</v>
      </c>
      <c r="C50" s="262">
        <v>318447.20999999996</v>
      </c>
      <c r="D50" s="261">
        <v>0</v>
      </c>
      <c r="E50" s="261">
        <v>0.61398496786955681</v>
      </c>
      <c r="F50" s="261">
        <v>0.17384454396695767</v>
      </c>
      <c r="G50" s="261">
        <v>0.2121704881634856</v>
      </c>
      <c r="H50" s="262">
        <v>53.212528790999997</v>
      </c>
    </row>
    <row r="51" spans="1:8" x14ac:dyDescent="0.25">
      <c r="B51" t="s">
        <v>322</v>
      </c>
      <c r="C51" s="259">
        <v>529241.19999999995</v>
      </c>
      <c r="D51" s="260">
        <v>5.8793419711088257E-2</v>
      </c>
      <c r="E51" s="261">
        <v>0.55452654181588446</v>
      </c>
      <c r="F51" s="261">
        <v>0.24320908815512882</v>
      </c>
      <c r="G51" s="261">
        <v>0.20226437002898667</v>
      </c>
      <c r="H51" s="56">
        <v>55</v>
      </c>
    </row>
    <row r="52" spans="1:8" x14ac:dyDescent="0.25">
      <c r="B52" t="s">
        <v>18</v>
      </c>
      <c r="C52" s="259">
        <v>5560886</v>
      </c>
      <c r="D52" s="260">
        <v>1.6876267558802682E-2</v>
      </c>
      <c r="E52" s="261">
        <v>0.55840373555045064</v>
      </c>
      <c r="F52" s="261">
        <v>0.22222029145941707</v>
      </c>
      <c r="G52" s="261">
        <v>0.21937597299013231</v>
      </c>
      <c r="H52" s="56">
        <v>644</v>
      </c>
    </row>
    <row r="53" spans="1:8" x14ac:dyDescent="0.25">
      <c r="B53" t="s">
        <v>19</v>
      </c>
      <c r="C53" s="259">
        <f>'[7]France ASMR'!$C$1842</f>
        <v>510063</v>
      </c>
      <c r="D53" s="260">
        <v>0</v>
      </c>
      <c r="E53" s="261">
        <v>0.45473794413631258</v>
      </c>
      <c r="F53" s="261">
        <v>0.36884267237576535</v>
      </c>
      <c r="G53" s="261">
        <v>0.17641938348792208</v>
      </c>
      <c r="H53" s="56">
        <v>58</v>
      </c>
    </row>
    <row r="54" spans="1:8" x14ac:dyDescent="0.25">
      <c r="B54" t="s">
        <v>21</v>
      </c>
      <c r="C54" s="259">
        <v>4588930</v>
      </c>
      <c r="D54" s="260">
        <v>5.4952461684967958E-2</v>
      </c>
      <c r="E54" s="261">
        <v>0.29431370030647325</v>
      </c>
      <c r="F54" s="261">
        <v>0.57657968846306118</v>
      </c>
      <c r="G54" s="261">
        <v>0.12910661123046552</v>
      </c>
      <c r="H54" s="56">
        <v>519</v>
      </c>
    </row>
    <row r="55" spans="1:8" x14ac:dyDescent="0.25">
      <c r="B55" t="s">
        <v>23</v>
      </c>
      <c r="C55" s="259">
        <v>2210423.2000000002</v>
      </c>
      <c r="D55" s="260">
        <v>0</v>
      </c>
      <c r="E55" s="261">
        <v>0.42769972736442502</v>
      </c>
      <c r="F55" s="261">
        <v>0.49902896422730264</v>
      </c>
      <c r="G55" s="261">
        <v>7.3271308408272229E-2</v>
      </c>
      <c r="H55" s="56">
        <v>102</v>
      </c>
    </row>
    <row r="56" spans="1:8" x14ac:dyDescent="0.25">
      <c r="A56" t="s">
        <v>78</v>
      </c>
      <c r="B56" t="s">
        <v>227</v>
      </c>
      <c r="C56" s="259">
        <v>1882551</v>
      </c>
      <c r="D56" s="260">
        <v>0</v>
      </c>
      <c r="E56" s="261">
        <v>0.55412575808039199</v>
      </c>
      <c r="F56" s="261">
        <v>0.21491263716095871</v>
      </c>
      <c r="G56" s="261">
        <v>0.2309616047586493</v>
      </c>
      <c r="H56" s="56">
        <v>44</v>
      </c>
    </row>
    <row r="57" spans="1:8" x14ac:dyDescent="0.25">
      <c r="B57" t="s">
        <v>229</v>
      </c>
      <c r="C57" s="259">
        <v>3020581.97</v>
      </c>
      <c r="D57" s="260">
        <v>0</v>
      </c>
      <c r="E57" s="261">
        <v>0.68711903223073267</v>
      </c>
      <c r="F57" s="261">
        <v>0.1537668782416787</v>
      </c>
      <c r="G57" s="261">
        <v>0.15911408952758863</v>
      </c>
      <c r="H57" s="56">
        <v>54</v>
      </c>
    </row>
    <row r="58" spans="1:8" x14ac:dyDescent="0.25">
      <c r="B58" t="s">
        <v>230</v>
      </c>
      <c r="C58" s="259">
        <v>2401405.0987500013</v>
      </c>
      <c r="D58" s="260">
        <v>1.6989087980714433E-2</v>
      </c>
      <c r="E58" s="261">
        <v>0.66641393192733966</v>
      </c>
      <c r="F58" s="261">
        <v>0.17279937504305451</v>
      </c>
      <c r="G58" s="261">
        <v>0.16078669302960585</v>
      </c>
      <c r="H58" s="56">
        <v>21</v>
      </c>
    </row>
    <row r="59" spans="1:8" x14ac:dyDescent="0.25">
      <c r="B59" t="s">
        <v>231</v>
      </c>
      <c r="C59" s="259">
        <v>974982.53</v>
      </c>
      <c r="D59" s="260">
        <v>1.4348975052917102E-5</v>
      </c>
      <c r="E59" s="261">
        <v>0.6106851099010846</v>
      </c>
      <c r="F59" s="261">
        <v>0.2612004896075929</v>
      </c>
      <c r="G59" s="261">
        <v>0.1281144004913225</v>
      </c>
      <c r="H59" s="56">
        <v>9</v>
      </c>
    </row>
    <row r="60" spans="1:8" x14ac:dyDescent="0.25">
      <c r="A60" t="s">
        <v>83</v>
      </c>
      <c r="B60" t="s">
        <v>32</v>
      </c>
      <c r="C60" s="259">
        <v>2523941</v>
      </c>
      <c r="D60" s="260">
        <v>0</v>
      </c>
      <c r="E60" s="261">
        <v>0.43644086767479906</v>
      </c>
      <c r="F60" s="261">
        <v>0.42139336854546122</v>
      </c>
      <c r="G60" s="261">
        <v>0.14216576377973969</v>
      </c>
      <c r="H60" s="56">
        <v>913</v>
      </c>
    </row>
    <row r="61" spans="1:8" x14ac:dyDescent="0.25">
      <c r="B61" t="s">
        <v>33</v>
      </c>
      <c r="C61" s="259">
        <v>11485316</v>
      </c>
      <c r="D61" s="260">
        <v>0</v>
      </c>
      <c r="E61" s="261">
        <v>0.63589334416223287</v>
      </c>
      <c r="F61" s="261">
        <v>0.25575473935588711</v>
      </c>
      <c r="G61" s="261">
        <v>0.10835191648187999</v>
      </c>
      <c r="H61" s="56">
        <v>5892</v>
      </c>
    </row>
    <row r="62" spans="1:8" x14ac:dyDescent="0.25">
      <c r="B62" t="s">
        <v>35</v>
      </c>
      <c r="C62" s="259">
        <v>16340922</v>
      </c>
      <c r="D62" s="260">
        <v>0</v>
      </c>
      <c r="E62" s="261">
        <v>0.64534033024574744</v>
      </c>
      <c r="F62" s="261">
        <v>0.27818528232372691</v>
      </c>
      <c r="G62" s="261">
        <v>7.6474387430525648E-2</v>
      </c>
      <c r="H62" s="56">
        <v>1461</v>
      </c>
    </row>
    <row r="63" spans="1:8" x14ac:dyDescent="0.25">
      <c r="B63" t="s">
        <v>37</v>
      </c>
      <c r="C63" s="259">
        <v>22533243</v>
      </c>
      <c r="D63" s="260">
        <v>1.951876168024283E-2</v>
      </c>
      <c r="E63" s="261">
        <v>0.46707531318597906</v>
      </c>
      <c r="F63" s="261">
        <v>0.40798446705087155</v>
      </c>
      <c r="G63" s="261">
        <v>0.12494021976314941</v>
      </c>
      <c r="H63" s="56">
        <v>1038</v>
      </c>
    </row>
    <row r="64" spans="1:8" x14ac:dyDescent="0.25">
      <c r="B64" t="s">
        <v>39</v>
      </c>
      <c r="C64" s="259">
        <v>3066024.9</v>
      </c>
      <c r="D64" s="260">
        <v>5.3609218894471473E-3</v>
      </c>
      <c r="E64" s="261">
        <v>0.13372341966514309</v>
      </c>
      <c r="F64" s="261">
        <v>0.65359544054895957</v>
      </c>
      <c r="G64" s="261">
        <v>0.21268113978589726</v>
      </c>
      <c r="H64" s="56">
        <v>1078</v>
      </c>
    </row>
    <row r="65" spans="2:8" x14ac:dyDescent="0.25">
      <c r="B65" t="s">
        <v>40</v>
      </c>
      <c r="C65" s="259">
        <v>1997440</v>
      </c>
      <c r="D65" s="260">
        <v>2.2401173502082667E-2</v>
      </c>
      <c r="E65" s="261">
        <v>0.29256489108642159</v>
      </c>
      <c r="F65" s="261">
        <v>0.53026970417807184</v>
      </c>
      <c r="G65" s="261">
        <v>0.17716540473550657</v>
      </c>
      <c r="H65" s="56">
        <v>774</v>
      </c>
    </row>
  </sheetData>
  <mergeCells count="4">
    <mergeCell ref="C44:H44"/>
    <mergeCell ref="C4:H4"/>
    <mergeCell ref="C28:H28"/>
    <mergeCell ref="M44:R44"/>
  </mergeCells>
  <pageMargins left="0.7" right="0.7" top="0.75" bottom="0.75" header="0.3" footer="0.3"/>
  <pageSetup paperSize="9" orientation="portrait" horizontalDpi="360" verticalDpi="36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activeCell="O32" sqref="O32"/>
    </sheetView>
  </sheetViews>
  <sheetFormatPr defaultRowHeight="15" x14ac:dyDescent="0.25"/>
  <cols>
    <col min="1" max="1" width="42.42578125" style="3" customWidth="1"/>
    <col min="2" max="2" width="12.5703125" style="3" customWidth="1"/>
    <col min="3" max="3" width="13.42578125" style="3" customWidth="1"/>
    <col min="4" max="16384" width="9.140625" style="3"/>
  </cols>
  <sheetData>
    <row r="1" spans="1:4" x14ac:dyDescent="0.25">
      <c r="A1" s="69" t="s">
        <v>252</v>
      </c>
      <c r="B1" s="69"/>
      <c r="C1" s="69"/>
      <c r="D1" s="69"/>
    </row>
    <row r="3" spans="1:4" x14ac:dyDescent="0.25">
      <c r="B3" s="287" t="s">
        <v>239</v>
      </c>
      <c r="C3" s="287"/>
      <c r="D3" s="287"/>
    </row>
    <row r="4" spans="1:4" x14ac:dyDescent="0.25">
      <c r="A4" s="3" t="s">
        <v>240</v>
      </c>
      <c r="B4" s="3" t="s">
        <v>241</v>
      </c>
      <c r="C4" s="3" t="s">
        <v>242</v>
      </c>
      <c r="D4" s="3" t="s">
        <v>243</v>
      </c>
    </row>
    <row r="5" spans="1:4" x14ac:dyDescent="0.25">
      <c r="A5" s="3" t="s">
        <v>125</v>
      </c>
      <c r="B5" s="3" t="s">
        <v>244</v>
      </c>
      <c r="C5" s="3" t="s">
        <v>245</v>
      </c>
      <c r="D5" s="3" t="s">
        <v>246</v>
      </c>
    </row>
    <row r="6" spans="1:4" x14ac:dyDescent="0.25">
      <c r="A6" s="3" t="s">
        <v>126</v>
      </c>
      <c r="B6" s="3">
        <v>425</v>
      </c>
      <c r="C6" s="3">
        <v>425.5</v>
      </c>
      <c r="D6" s="3" t="s">
        <v>247</v>
      </c>
    </row>
    <row r="7" spans="1:4" x14ac:dyDescent="0.25">
      <c r="A7" s="3" t="s">
        <v>127</v>
      </c>
      <c r="B7" s="70" t="s">
        <v>253</v>
      </c>
      <c r="C7" s="3" t="s">
        <v>248</v>
      </c>
      <c r="D7" s="3" t="s">
        <v>249</v>
      </c>
    </row>
    <row r="8" spans="1:4" x14ac:dyDescent="0.25">
      <c r="A8" s="3" t="s">
        <v>128</v>
      </c>
      <c r="B8" s="3" t="s">
        <v>250</v>
      </c>
      <c r="C8" s="3" t="s">
        <v>250</v>
      </c>
      <c r="D8" s="3" t="s">
        <v>251</v>
      </c>
    </row>
  </sheetData>
  <mergeCells count="1">
    <mergeCell ref="B3:D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Normal="100" workbookViewId="0">
      <selection activeCell="A5" sqref="A5:A16"/>
    </sheetView>
  </sheetViews>
  <sheetFormatPr defaultRowHeight="15" x14ac:dyDescent="0.25"/>
  <cols>
    <col min="1" max="1" width="18.140625" style="1" customWidth="1"/>
    <col min="2" max="2" width="11.140625" style="1" customWidth="1"/>
    <col min="3" max="3" width="6.7109375" style="1" customWidth="1"/>
    <col min="4" max="4" width="6.7109375" style="100" customWidth="1"/>
    <col min="5" max="5" width="6.7109375" style="4" customWidth="1"/>
    <col min="6" max="6" width="6.7109375" style="1" customWidth="1"/>
    <col min="7" max="7" width="6.7109375" style="100" customWidth="1"/>
    <col min="8" max="8" width="6.7109375" style="4" customWidth="1"/>
    <col min="9" max="9" width="9.7109375" style="124" customWidth="1"/>
    <col min="10" max="16384" width="9.140625" style="1"/>
  </cols>
  <sheetData>
    <row r="1" spans="1:9" ht="15.75" x14ac:dyDescent="0.25">
      <c r="A1" s="110" t="s">
        <v>327</v>
      </c>
    </row>
    <row r="3" spans="1:9" x14ac:dyDescent="0.25">
      <c r="A3" s="111"/>
      <c r="B3" s="112"/>
      <c r="C3" s="290" t="s">
        <v>97</v>
      </c>
      <c r="D3" s="290"/>
      <c r="E3" s="290"/>
      <c r="F3" s="290"/>
      <c r="G3" s="290"/>
      <c r="H3" s="290"/>
      <c r="I3" s="290"/>
    </row>
    <row r="4" spans="1:9" ht="53.25" customHeight="1" x14ac:dyDescent="0.25">
      <c r="A4" s="113" t="s">
        <v>3</v>
      </c>
      <c r="B4" s="112" t="s">
        <v>4</v>
      </c>
      <c r="C4" s="114" t="s">
        <v>264</v>
      </c>
      <c r="D4" s="288" t="s">
        <v>46</v>
      </c>
      <c r="E4" s="288"/>
      <c r="F4" s="114" t="s">
        <v>265</v>
      </c>
      <c r="G4" s="288" t="s">
        <v>46</v>
      </c>
      <c r="H4" s="289"/>
      <c r="I4" s="147" t="s">
        <v>266</v>
      </c>
    </row>
    <row r="5" spans="1:9" x14ac:dyDescent="0.25">
      <c r="A5" s="115" t="s">
        <v>8</v>
      </c>
      <c r="B5" s="116" t="s">
        <v>9</v>
      </c>
      <c r="C5" s="117">
        <f>'[8]Abs_rel diff'!BE71</f>
        <v>2.5434999999999999</v>
      </c>
      <c r="D5" s="13">
        <f>'[8]Abs_rel diff'!BF71</f>
        <v>2.3862000000000001</v>
      </c>
      <c r="E5" s="11">
        <f>'[8]Abs_rel diff'!BG71</f>
        <v>2.7269000000000001</v>
      </c>
      <c r="F5" s="117">
        <f>'[8]Abs_rel diff'!J71</f>
        <v>87.85</v>
      </c>
      <c r="G5" s="13">
        <f>'[8]Abs_rel diff'!K71</f>
        <v>82.38</v>
      </c>
      <c r="H5" s="11">
        <f>'[8]Abs_rel diff'!L71</f>
        <v>94.05</v>
      </c>
      <c r="I5" s="125">
        <f>'[8]Abs_rel diff'!$J$71/'[8]Abs_rel diff'!$Y$71</f>
        <v>0.23731698092819709</v>
      </c>
    </row>
    <row r="6" spans="1:9" x14ac:dyDescent="0.25">
      <c r="A6" s="118" t="s">
        <v>10</v>
      </c>
      <c r="B6" s="119" t="s">
        <v>110</v>
      </c>
      <c r="C6" s="116">
        <f>'[8]Abs_rel diff'!BE165</f>
        <v>2.9863</v>
      </c>
      <c r="D6" s="13">
        <f>'[8]Abs_rel diff'!BF165</f>
        <v>2.6223000000000001</v>
      </c>
      <c r="E6" s="11">
        <f>'[8]Abs_rel diff'!BG165</f>
        <v>3.3732000000000002</v>
      </c>
      <c r="F6" s="116">
        <f>'[8]Abs_rel diff'!J165</f>
        <v>17.68</v>
      </c>
      <c r="G6" s="13">
        <f>'[8]Abs_rel diff'!K165</f>
        <v>15.55</v>
      </c>
      <c r="H6" s="11">
        <f>'[8]Abs_rel diff'!L165</f>
        <v>19.71</v>
      </c>
      <c r="I6" s="126">
        <f>'[8]Abs_rel diff'!$G$165/'[8]Abs_rel diff'!$Y$165</f>
        <v>7.5196032437504196E-2</v>
      </c>
    </row>
    <row r="7" spans="1:9" s="76" customFormat="1" x14ac:dyDescent="0.25">
      <c r="A7" s="118" t="s">
        <v>14</v>
      </c>
      <c r="B7" s="119" t="s">
        <v>15</v>
      </c>
      <c r="C7" s="119">
        <f>'[8]Abs_rel diff'!BE21</f>
        <v>2.0415000000000001</v>
      </c>
      <c r="D7" s="123">
        <f>'[8]Abs_rel diff'!BF21</f>
        <v>1.7766</v>
      </c>
      <c r="E7" s="16">
        <f>'[8]Abs_rel diff'!BG21</f>
        <v>2.4068999999999998</v>
      </c>
      <c r="F7" s="119">
        <f>'[8]Abs_rel diff'!J21</f>
        <v>19.04</v>
      </c>
      <c r="G7" s="123">
        <f>'[8]Abs_rel diff'!K21</f>
        <v>15.55</v>
      </c>
      <c r="H7" s="16">
        <f>'[8]Abs_rel diff'!L21</f>
        <v>22.48</v>
      </c>
      <c r="I7" s="127">
        <f>'[8]Abs_rel diff'!$J$21/'[8]Abs_rel diff'!$Y$21</f>
        <v>0.12226289090091826</v>
      </c>
    </row>
    <row r="8" spans="1:9" x14ac:dyDescent="0.25">
      <c r="A8" s="118" t="s">
        <v>16</v>
      </c>
      <c r="B8" s="119" t="s">
        <v>17</v>
      </c>
      <c r="C8" s="119">
        <f>'[8]Abs_rel diff'!BE39</f>
        <v>2.4064000000000001</v>
      </c>
      <c r="D8" s="123">
        <f>'[8]Abs_rel diff'!BF39</f>
        <v>1.4520999999999999</v>
      </c>
      <c r="E8" s="16">
        <f>'[8]Abs_rel diff'!BG39</f>
        <v>4.5244999999999997</v>
      </c>
      <c r="F8" s="119">
        <f>'[8]Abs_rel diff'!J39</f>
        <v>16.329999999999998</v>
      </c>
      <c r="G8" s="123">
        <f>'[8]Abs_rel diff'!K39</f>
        <v>6.57</v>
      </c>
      <c r="H8" s="16">
        <f>'[8]Abs_rel diff'!L39</f>
        <v>26.94</v>
      </c>
      <c r="I8" s="127">
        <f>'[8]Abs_rel diff'!$J$39/'[8]Abs_rel diff'!$Y$39</f>
        <v>8.802759959031857E-2</v>
      </c>
    </row>
    <row r="9" spans="1:9" x14ac:dyDescent="0.25">
      <c r="A9" s="118" t="s">
        <v>19</v>
      </c>
      <c r="B9" s="119" t="s">
        <v>270</v>
      </c>
      <c r="C9" s="119">
        <f>'[8]Abs_rel diff'!BE94</f>
        <v>2.2921125644074514</v>
      </c>
      <c r="D9" s="123">
        <f>'[8]Abs_rel diff'!BF94</f>
        <v>1.607717041800643</v>
      </c>
      <c r="E9" s="16">
        <f>'[8]Abs_rel diff'!BG94</f>
        <v>3.4094783498124785</v>
      </c>
      <c r="F9" s="119">
        <f>'[8]Abs_rel diff'!J94</f>
        <v>32.599999999999994</v>
      </c>
      <c r="G9" s="123">
        <f>'[8]Abs_rel diff'!K94</f>
        <v>17.61</v>
      </c>
      <c r="H9" s="16">
        <f>'[8]Abs_rel diff'!L94</f>
        <v>48.81</v>
      </c>
      <c r="I9" s="127">
        <f>'[8]Abs_rel diff'!$J$94/'[8]Abs_rel diff'!$Y$94</f>
        <v>0.13235891189606169</v>
      </c>
    </row>
    <row r="10" spans="1:9" x14ac:dyDescent="0.25">
      <c r="A10" s="118" t="s">
        <v>21</v>
      </c>
      <c r="B10" s="119" t="s">
        <v>22</v>
      </c>
      <c r="C10" s="116">
        <f>'[8]Abs_rel diff'!BE178</f>
        <v>2.7305000000000001</v>
      </c>
      <c r="D10" s="13">
        <f>'[8]Abs_rel diff'!BF178</f>
        <v>2.0285000000000002</v>
      </c>
      <c r="E10" s="11">
        <f>'[8]Abs_rel diff'!BG178</f>
        <v>3.5994000000000002</v>
      </c>
      <c r="F10" s="116">
        <f>'[8]Abs_rel diff'!J178</f>
        <v>13.68</v>
      </c>
      <c r="G10" s="13">
        <f>'[8]Abs_rel diff'!K178</f>
        <v>9.0299999999999994</v>
      </c>
      <c r="H10" s="11">
        <f>'[8]Abs_rel diff'!L178</f>
        <v>18.399999999999999</v>
      </c>
      <c r="I10" s="126">
        <f>'[8]Abs_rel diff'!$J$178/'[8]Abs_rel diff'!$Y$178</f>
        <v>7.2113863995782818E-2</v>
      </c>
    </row>
    <row r="11" spans="1:9" x14ac:dyDescent="0.25">
      <c r="A11" s="118" t="s">
        <v>23</v>
      </c>
      <c r="B11" s="119" t="s">
        <v>24</v>
      </c>
      <c r="C11" s="116">
        <f>'[8]Abs_rel diff'!BE8</f>
        <v>3.1379999999999999</v>
      </c>
      <c r="D11" s="13">
        <f>'[8]Abs_rel diff'!BF8</f>
        <v>2.0994999999999999</v>
      </c>
      <c r="E11" s="11">
        <f>'[8]Abs_rel diff'!BG8</f>
        <v>5.0739000000000001</v>
      </c>
      <c r="F11" s="119">
        <f>'[8]Abs_rel diff'!J8</f>
        <v>14.01</v>
      </c>
      <c r="G11" s="123">
        <f>'[8]Abs_rel diff'!K8</f>
        <v>8.14</v>
      </c>
      <c r="H11" s="16">
        <f>'[8]Abs_rel diff'!L8</f>
        <v>20.9</v>
      </c>
      <c r="I11" s="126">
        <f>'[8]Abs_rel diff'!$J$8/'[8]Abs_rel diff'!$Y$8</f>
        <v>0.11160678722217797</v>
      </c>
    </row>
    <row r="12" spans="1:9" x14ac:dyDescent="0.25">
      <c r="A12" s="118" t="s">
        <v>27</v>
      </c>
      <c r="B12" s="119" t="s">
        <v>271</v>
      </c>
      <c r="C12" s="116">
        <f>'[8]Abs_rel diff'!BE144</f>
        <v>1.8352999999999999</v>
      </c>
      <c r="D12" s="13">
        <f>'[8]Abs_rel diff'!BF144</f>
        <v>1.2696000000000001</v>
      </c>
      <c r="E12" s="11">
        <f>'[8]Abs_rel diff'!BG144</f>
        <v>2.8675999999999999</v>
      </c>
      <c r="F12" s="116">
        <f>'[8]Abs_rel diff'!J144</f>
        <v>4.0999999999999996</v>
      </c>
      <c r="G12" s="13">
        <f>'[8]Abs_rel diff'!K144</f>
        <v>1.69</v>
      </c>
      <c r="H12" s="11">
        <f>'[8]Abs_rel diff'!L144</f>
        <v>6.58</v>
      </c>
      <c r="I12" s="126">
        <f>'[8]Abs_rel diff'!$J$144/'[8]Abs_rel diff'!$Y$144</f>
        <v>3.2664117272147866E-2</v>
      </c>
    </row>
    <row r="13" spans="1:9" x14ac:dyDescent="0.25">
      <c r="A13" s="118" t="s">
        <v>29</v>
      </c>
      <c r="B13" s="119" t="s">
        <v>30</v>
      </c>
      <c r="C13" s="116">
        <f>'[8]Abs_rel diff'!BE154</f>
        <v>0.94740000000000002</v>
      </c>
      <c r="D13" s="13">
        <f>'[8]Abs_rel diff'!BF154</f>
        <v>0.39219999999999999</v>
      </c>
      <c r="E13" s="11">
        <f>'[8]Abs_rel diff'!BG154</f>
        <v>1.8756999999999999</v>
      </c>
      <c r="F13" s="119">
        <f>'[8]Abs_rel diff'!J154</f>
        <v>-0.14000000000000001</v>
      </c>
      <c r="G13" s="123">
        <f>'[8]Abs_rel diff'!K154</f>
        <v>-2</v>
      </c>
      <c r="H13" s="16">
        <f>'[8]Abs_rel diff'!L154</f>
        <v>1.68</v>
      </c>
      <c r="I13" s="126">
        <f>'[8]Abs_rel diff'!$J$154/'[8]Abs_rel diff'!$Y$154</f>
        <v>-2.4462694391053645E-3</v>
      </c>
    </row>
    <row r="14" spans="1:9" x14ac:dyDescent="0.25">
      <c r="A14" s="118" t="s">
        <v>31</v>
      </c>
      <c r="B14" s="119" t="s">
        <v>9</v>
      </c>
      <c r="C14" s="116">
        <f>'[8]Abs_rel diff'!BE117</f>
        <v>3.2151000000000001</v>
      </c>
      <c r="D14" s="13">
        <f>'[8]Abs_rel diff'!BF117</f>
        <v>0.98709999999999998</v>
      </c>
      <c r="E14" s="11">
        <f>'[8]Abs_rel diff'!BG117</f>
        <v>16.7483</v>
      </c>
      <c r="F14" s="116">
        <f>'[8]Abs_rel diff'!J117</f>
        <v>3.18</v>
      </c>
      <c r="G14" s="13">
        <f>'[8]Abs_rel diff'!K117</f>
        <v>-0.03</v>
      </c>
      <c r="H14" s="11">
        <f>'[8]Abs_rel diff'!L117</f>
        <v>6.94</v>
      </c>
      <c r="I14" s="126">
        <f>'[8]Abs_rel diff'!$J$117/'[8]Abs_rel diff'!$Y$117</f>
        <v>2.369068017581763E-2</v>
      </c>
    </row>
    <row r="15" spans="1:9" x14ac:dyDescent="0.25">
      <c r="A15" s="118" t="s">
        <v>39</v>
      </c>
      <c r="B15" s="119" t="s">
        <v>17</v>
      </c>
      <c r="C15" s="116">
        <f>'[8]Abs_rel diff'!BE134</f>
        <v>2.2271000000000001</v>
      </c>
      <c r="D15" s="13">
        <f>'[8]Abs_rel diff'!BF134</f>
        <v>1.8568</v>
      </c>
      <c r="E15" s="11">
        <f>'[8]Abs_rel diff'!BG134</f>
        <v>2.7757000000000001</v>
      </c>
      <c r="F15" s="116">
        <f>'[8]Abs_rel diff'!J134</f>
        <v>33.75</v>
      </c>
      <c r="G15" s="13">
        <f>'[8]Abs_rel diff'!K134</f>
        <v>26.48</v>
      </c>
      <c r="H15" s="11">
        <f>'[8]Abs_rel diff'!L134</f>
        <v>41.49</v>
      </c>
      <c r="I15" s="126">
        <f>'[8]Abs_rel diff'!$J$134/'[8]Abs_rel diff'!$Y$134</f>
        <v>7.7227586838130982E-2</v>
      </c>
    </row>
    <row r="16" spans="1:9" x14ac:dyDescent="0.25">
      <c r="A16" s="120" t="s">
        <v>40</v>
      </c>
      <c r="B16" s="121" t="s">
        <v>41</v>
      </c>
      <c r="C16" s="122">
        <f>'[8]Abs_rel diff'!BE55</f>
        <v>1.758</v>
      </c>
      <c r="D16" s="31">
        <f>'[8]Abs_rel diff'!BF55</f>
        <v>1.3119000000000001</v>
      </c>
      <c r="E16" s="12">
        <f>'[8]Abs_rel diff'!BG55</f>
        <v>2.5670999999999999</v>
      </c>
      <c r="F16" s="122">
        <f>'[8]Abs_rel diff'!J55</f>
        <v>14.07</v>
      </c>
      <c r="G16" s="31">
        <f>'[8]Abs_rel diff'!K55</f>
        <v>7.03</v>
      </c>
      <c r="H16" s="12">
        <f>'[8]Abs_rel diff'!L55</f>
        <v>21.56</v>
      </c>
      <c r="I16" s="128">
        <f>'[8]Abs_rel diff'!$J$55/'[8]Abs_rel diff'!$Y$55</f>
        <v>6.1900571931368234E-2</v>
      </c>
    </row>
  </sheetData>
  <mergeCells count="3">
    <mergeCell ref="D4:E4"/>
    <mergeCell ref="G4:H4"/>
    <mergeCell ref="C3:I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7"/>
  <sheetViews>
    <sheetView workbookViewId="0">
      <selection activeCell="P4" sqref="P4:AC26"/>
    </sheetView>
  </sheetViews>
  <sheetFormatPr defaultRowHeight="15" x14ac:dyDescent="0.25"/>
  <cols>
    <col min="1" max="1" width="9.140625" style="79"/>
    <col min="2" max="2" width="16" style="79" customWidth="1"/>
    <col min="3" max="14" width="4.7109375" style="6" customWidth="1"/>
    <col min="15" max="16" width="9.140625" style="79"/>
    <col min="17" max="17" width="17.140625" style="79" customWidth="1"/>
    <col min="18" max="29" width="5.7109375" style="79" customWidth="1"/>
    <col min="30" max="16384" width="9.140625" style="79"/>
  </cols>
  <sheetData>
    <row r="1" spans="1:29" ht="15.75" x14ac:dyDescent="0.25">
      <c r="A1" s="64" t="s">
        <v>267</v>
      </c>
    </row>
    <row r="2" spans="1:29" x14ac:dyDescent="0.25">
      <c r="A2" s="79" t="s">
        <v>49</v>
      </c>
    </row>
    <row r="3" spans="1:29" x14ac:dyDescent="0.25">
      <c r="P3" s="217"/>
      <c r="Q3" s="217"/>
    </row>
    <row r="4" spans="1:29" x14ac:dyDescent="0.25">
      <c r="C4" s="216" t="s">
        <v>268</v>
      </c>
      <c r="D4" s="130"/>
      <c r="E4" s="130"/>
      <c r="F4" s="130"/>
      <c r="G4" s="130"/>
      <c r="H4" s="130"/>
      <c r="I4" s="130"/>
      <c r="J4" s="130"/>
      <c r="K4" s="130"/>
      <c r="L4" s="130"/>
      <c r="M4" s="130"/>
      <c r="N4" s="130"/>
      <c r="P4" s="217"/>
      <c r="Q4" s="217"/>
      <c r="R4" s="216" t="s">
        <v>272</v>
      </c>
      <c r="S4" s="130"/>
      <c r="T4" s="130"/>
      <c r="U4" s="130"/>
      <c r="V4" s="130"/>
      <c r="W4" s="130"/>
      <c r="X4" s="130"/>
      <c r="Y4" s="130"/>
      <c r="Z4" s="130"/>
      <c r="AA4" s="130"/>
      <c r="AB4" s="130"/>
      <c r="AC4" s="130"/>
    </row>
    <row r="5" spans="1:29" x14ac:dyDescent="0.25">
      <c r="A5" s="217"/>
      <c r="B5" s="217"/>
      <c r="C5" s="130" t="s">
        <v>269</v>
      </c>
      <c r="D5" s="130"/>
      <c r="E5" s="130"/>
      <c r="F5" s="130"/>
      <c r="G5" s="130"/>
      <c r="H5" s="130"/>
      <c r="I5" s="130"/>
      <c r="J5" s="130"/>
      <c r="K5" s="130"/>
      <c r="L5" s="130"/>
      <c r="M5" s="130"/>
      <c r="N5" s="130"/>
      <c r="P5" s="217"/>
      <c r="Q5" s="217"/>
      <c r="R5" s="130" t="s">
        <v>269</v>
      </c>
      <c r="S5" s="130"/>
      <c r="T5" s="130"/>
      <c r="U5" s="130"/>
      <c r="V5" s="130"/>
      <c r="W5" s="130"/>
      <c r="X5" s="130"/>
      <c r="Y5" s="130"/>
      <c r="Z5" s="130"/>
      <c r="AA5" s="130"/>
      <c r="AB5" s="130"/>
      <c r="AC5" s="130"/>
    </row>
    <row r="6" spans="1:29" x14ac:dyDescent="0.25">
      <c r="A6" s="217"/>
      <c r="B6" s="217"/>
      <c r="C6" s="130" t="s">
        <v>86</v>
      </c>
      <c r="D6" s="130"/>
      <c r="E6" s="130" t="s">
        <v>87</v>
      </c>
      <c r="F6" s="130"/>
      <c r="G6" s="130" t="s">
        <v>88</v>
      </c>
      <c r="H6" s="130"/>
      <c r="I6" s="130" t="s">
        <v>89</v>
      </c>
      <c r="J6" s="130"/>
      <c r="K6" s="130" t="s">
        <v>90</v>
      </c>
      <c r="L6" s="130"/>
      <c r="M6" s="130" t="s">
        <v>91</v>
      </c>
      <c r="N6" s="130"/>
      <c r="P6" s="217"/>
      <c r="Q6" s="217"/>
      <c r="R6" s="130" t="s">
        <v>86</v>
      </c>
      <c r="S6" s="130"/>
      <c r="T6" s="130" t="s">
        <v>87</v>
      </c>
      <c r="U6" s="130"/>
      <c r="V6" s="130" t="s">
        <v>88</v>
      </c>
      <c r="W6" s="130"/>
      <c r="X6" s="130" t="s">
        <v>89</v>
      </c>
      <c r="Y6" s="130"/>
      <c r="Z6" s="130" t="s">
        <v>90</v>
      </c>
      <c r="AA6" s="130"/>
      <c r="AB6" s="130" t="s">
        <v>91</v>
      </c>
      <c r="AC6" s="130"/>
    </row>
    <row r="7" spans="1:29" s="152" customFormat="1" x14ac:dyDescent="0.25">
      <c r="A7" s="217" t="s">
        <v>75</v>
      </c>
      <c r="B7" s="218" t="s">
        <v>8</v>
      </c>
      <c r="C7" s="10">
        <f>'[8]Abs_rel diff'!$BE$66</f>
        <v>1.9587000000000001</v>
      </c>
      <c r="D7" s="10"/>
      <c r="E7" s="10">
        <f>'[8]Abs_rel diff'!$BE$67</f>
        <v>1.9177</v>
      </c>
      <c r="F7" s="10"/>
      <c r="G7" s="10">
        <f>'[8]Abs_rel diff'!$BE$68</f>
        <v>2.1516999999999999</v>
      </c>
      <c r="H7" s="10"/>
      <c r="I7" s="10">
        <f>'[8]Abs_rel diff'!$BE$69</f>
        <v>2.4977</v>
      </c>
      <c r="J7" s="10"/>
      <c r="K7" s="10">
        <f>'[8]Abs_rel diff'!$BE$70</f>
        <v>2.3031000000000001</v>
      </c>
      <c r="L7" s="10"/>
      <c r="M7" s="10">
        <f>'[8]Abs_rel diff'!$BE$71</f>
        <v>2.5434999999999999</v>
      </c>
      <c r="N7" s="10"/>
      <c r="P7" s="217" t="s">
        <v>75</v>
      </c>
      <c r="Q7" s="218" t="s">
        <v>8</v>
      </c>
      <c r="R7" s="10">
        <f>'[8]Abs_rel diff'!$J$66</f>
        <v>32.72</v>
      </c>
      <c r="S7" s="10"/>
      <c r="T7" s="10">
        <f>'[8]Abs_rel diff'!$J$67</f>
        <v>41.87</v>
      </c>
      <c r="U7" s="10"/>
      <c r="V7" s="10">
        <f>'[8]Abs_rel diff'!$J$68</f>
        <v>50.04</v>
      </c>
      <c r="W7" s="10"/>
      <c r="X7" s="10">
        <f>'[8]Abs_rel diff'!$J$69</f>
        <v>70.39</v>
      </c>
      <c r="Y7" s="10"/>
      <c r="Z7" s="10">
        <f>'[8]Abs_rel diff'!$J$70</f>
        <v>67.569999999999993</v>
      </c>
      <c r="AA7" s="10"/>
      <c r="AB7" s="10">
        <f>'[8]Abs_rel diff'!$J$71</f>
        <v>87.85</v>
      </c>
      <c r="AC7" s="10"/>
    </row>
    <row r="8" spans="1:29" x14ac:dyDescent="0.25">
      <c r="A8" s="217"/>
      <c r="B8" s="218"/>
      <c r="C8" s="6">
        <f>'[8]Abs_rel diff'!$BF$66</f>
        <v>1.7582</v>
      </c>
      <c r="D8" s="6">
        <f>'[8]Abs_rel diff'!$BG$66</f>
        <v>2.2073999999999998</v>
      </c>
      <c r="E8" s="6">
        <f>'[8]Abs_rel diff'!$BF$67</f>
        <v>1.746</v>
      </c>
      <c r="F8" s="6">
        <f>'[8]Abs_rel diff'!$BG$67</f>
        <v>2.1078999999999999</v>
      </c>
      <c r="G8" s="6">
        <f>'[8]Abs_rel diff'!$BF$68</f>
        <v>1.9821</v>
      </c>
      <c r="H8" s="6">
        <f>'[8]Abs_rel diff'!$BG$68</f>
        <v>2.35</v>
      </c>
      <c r="I8" s="6">
        <f>'[8]Abs_rel diff'!$BF$69</f>
        <v>2.2961999999999998</v>
      </c>
      <c r="J8" s="6">
        <f>'[8]Abs_rel diff'!$BG$69</f>
        <v>2.7079</v>
      </c>
      <c r="K8" s="6">
        <f>'[8]Abs_rel diff'!$BF$70</f>
        <v>2.1494</v>
      </c>
      <c r="L8" s="6">
        <f>'[8]Abs_rel diff'!$BG$70</f>
        <v>2.4691000000000001</v>
      </c>
      <c r="M8" s="6">
        <f>'[8]Abs_rel diff'!$BF$71</f>
        <v>2.3862000000000001</v>
      </c>
      <c r="N8" s="6">
        <f>'[8]Abs_rel diff'!$BG$71</f>
        <v>2.7269000000000001</v>
      </c>
      <c r="P8" s="217"/>
      <c r="Q8" s="218"/>
      <c r="R8" s="6">
        <f>'[8]Abs_rel diff'!$K$66</f>
        <v>28.01</v>
      </c>
      <c r="S8" s="6">
        <f>'[8]Abs_rel diff'!$L$66</f>
        <v>37.619999999999997</v>
      </c>
      <c r="T8" s="6">
        <f>'[8]Abs_rel diff'!$K$67</f>
        <v>36.19</v>
      </c>
      <c r="U8" s="6">
        <f>'[8]Abs_rel diff'!$L$67</f>
        <v>47.55</v>
      </c>
      <c r="V8" s="6">
        <f>'[8]Abs_rel diff'!$K$68</f>
        <v>45.11</v>
      </c>
      <c r="W8" s="6">
        <f>'[8]Abs_rel diff'!$L$68</f>
        <v>55.09</v>
      </c>
      <c r="X8" s="6">
        <f>'[8]Abs_rel diff'!$K$69</f>
        <v>64.14</v>
      </c>
      <c r="Y8" s="6">
        <f>'[8]Abs_rel diff'!$L$69</f>
        <v>76.12</v>
      </c>
      <c r="Z8" s="6">
        <f>'[8]Abs_rel diff'!$K$70</f>
        <v>62.2</v>
      </c>
      <c r="AA8" s="6">
        <f>'[8]Abs_rel diff'!$L$70</f>
        <v>72.760000000000005</v>
      </c>
      <c r="AB8" s="6">
        <f>'[8]Abs_rel diff'!$K$71</f>
        <v>82.38</v>
      </c>
      <c r="AC8" s="6">
        <f>'[8]Abs_rel diff'!$L$71</f>
        <v>94.05</v>
      </c>
    </row>
    <row r="9" spans="1:29" s="152" customFormat="1" x14ac:dyDescent="0.25">
      <c r="A9" s="217"/>
      <c r="B9" s="218" t="s">
        <v>10</v>
      </c>
      <c r="C9" s="10"/>
      <c r="D9" s="10"/>
      <c r="E9" s="10"/>
      <c r="F9" s="10"/>
      <c r="G9" s="10">
        <f>'[8]Abs_rel diff'!$BE$164</f>
        <v>2.7187999999999999</v>
      </c>
      <c r="H9" s="10"/>
      <c r="I9" s="10">
        <f>'[8]Abs_rel diff'!$BE$165</f>
        <v>2.9863</v>
      </c>
      <c r="J9" s="10"/>
      <c r="K9" s="10"/>
      <c r="L9" s="10"/>
      <c r="M9" s="10"/>
      <c r="N9" s="10"/>
      <c r="P9" s="217"/>
      <c r="Q9" s="218" t="s">
        <v>10</v>
      </c>
      <c r="R9" s="10"/>
      <c r="S9" s="10"/>
      <c r="T9" s="10"/>
      <c r="U9" s="10"/>
      <c r="V9" s="10">
        <f>'[8]Abs_rel diff'!$J$164</f>
        <v>13.6</v>
      </c>
      <c r="W9" s="10"/>
      <c r="X9" s="10">
        <f>'[8]Abs_rel diff'!$J$165</f>
        <v>17.68</v>
      </c>
      <c r="Y9" s="10"/>
      <c r="Z9" s="10"/>
      <c r="AA9" s="10"/>
      <c r="AB9" s="10"/>
      <c r="AC9" s="10"/>
    </row>
    <row r="10" spans="1:29" x14ac:dyDescent="0.25">
      <c r="A10" s="217"/>
      <c r="B10" s="218"/>
      <c r="G10" s="6">
        <f>'[8]Abs_rel diff'!$BF$164</f>
        <v>2.2946</v>
      </c>
      <c r="H10" s="6">
        <f>'[8]Abs_rel diff'!$BG$164</f>
        <v>3.2639999999999998</v>
      </c>
      <c r="I10" s="6">
        <f>'[8]Abs_rel diff'!$BF$165</f>
        <v>2.6223000000000001</v>
      </c>
      <c r="J10" s="6">
        <f>'[8]Abs_rel diff'!$BG$165</f>
        <v>3.3732000000000002</v>
      </c>
      <c r="P10" s="217"/>
      <c r="Q10" s="218"/>
      <c r="R10" s="6"/>
      <c r="S10" s="6"/>
      <c r="T10" s="6"/>
      <c r="U10" s="6"/>
      <c r="V10" s="6">
        <f>'[8]Abs_rel diff'!$K$164</f>
        <v>11.32</v>
      </c>
      <c r="W10" s="6">
        <f>'[8]Abs_rel diff'!$L$164</f>
        <v>16.010000000000002</v>
      </c>
      <c r="X10" s="6">
        <f>'[8]Abs_rel diff'!$K$165</f>
        <v>15.55</v>
      </c>
      <c r="Y10" s="6">
        <f>'[8]Abs_rel diff'!$L$165</f>
        <v>19.71</v>
      </c>
      <c r="Z10" s="6"/>
      <c r="AA10" s="6"/>
      <c r="AB10" s="6"/>
      <c r="AC10" s="6"/>
    </row>
    <row r="11" spans="1:29" s="152" customFormat="1" x14ac:dyDescent="0.25">
      <c r="A11" s="217"/>
      <c r="B11" s="218" t="s">
        <v>14</v>
      </c>
      <c r="C11" s="10"/>
      <c r="D11" s="10"/>
      <c r="E11" s="10"/>
      <c r="F11" s="10"/>
      <c r="G11" s="10">
        <f>'[8]Abs_rel diff'!$BE$19</f>
        <v>1.6214</v>
      </c>
      <c r="H11" s="10"/>
      <c r="I11" s="10">
        <f>'[8]Abs_rel diff'!$BE$20</f>
        <v>1.9725999999999999</v>
      </c>
      <c r="J11" s="10"/>
      <c r="K11" s="10">
        <f>'[8]Abs_rel diff'!$BE$21</f>
        <v>2.0415000000000001</v>
      </c>
      <c r="L11" s="10"/>
      <c r="M11" s="10"/>
      <c r="N11" s="10"/>
      <c r="P11" s="217"/>
      <c r="Q11" s="218" t="s">
        <v>14</v>
      </c>
      <c r="R11" s="10"/>
      <c r="S11" s="10"/>
      <c r="T11" s="10"/>
      <c r="U11" s="10"/>
      <c r="V11" s="10">
        <f>'[8]Abs_rel diff'!$J$19</f>
        <v>14.08</v>
      </c>
      <c r="W11" s="10"/>
      <c r="X11" s="10">
        <f>'[8]Abs_rel diff'!$J$20</f>
        <v>18.829999999999998</v>
      </c>
      <c r="Y11" s="10"/>
      <c r="Z11" s="10">
        <f>'[8]Abs_rel diff'!$J$21</f>
        <v>19.04</v>
      </c>
      <c r="AA11" s="10"/>
      <c r="AB11" s="10"/>
      <c r="AC11" s="10"/>
    </row>
    <row r="12" spans="1:29" x14ac:dyDescent="0.25">
      <c r="A12" s="217"/>
      <c r="B12" s="218"/>
      <c r="G12" s="6">
        <f>'[8]Abs_rel diff'!$BF$19</f>
        <v>1.4180999999999999</v>
      </c>
      <c r="H12" s="6">
        <f>'[8]Abs_rel diff'!$BG$19</f>
        <v>1.857</v>
      </c>
      <c r="I12" s="6">
        <f>'[8]Abs_rel diff'!$BF$20</f>
        <v>1.6998</v>
      </c>
      <c r="J12" s="6">
        <f>'[8]Abs_rel diff'!$BG$20</f>
        <v>2.2940999999999998</v>
      </c>
      <c r="K12" s="6">
        <f>'[8]Abs_rel diff'!$BF$21</f>
        <v>1.7766</v>
      </c>
      <c r="L12" s="6">
        <f>'[8]Abs_rel diff'!$BG$21</f>
        <v>2.4068999999999998</v>
      </c>
      <c r="P12" s="217"/>
      <c r="Q12" s="218"/>
      <c r="R12" s="6"/>
      <c r="S12" s="6"/>
      <c r="T12" s="6"/>
      <c r="U12" s="6"/>
      <c r="V12" s="6">
        <f>'[8]Abs_rel diff'!$K$19</f>
        <v>10.41</v>
      </c>
      <c r="W12" s="6">
        <f>'[8]Abs_rel diff'!$L$19</f>
        <v>17.73</v>
      </c>
      <c r="X12" s="6">
        <f>'[8]Abs_rel diff'!$K$20</f>
        <v>14.86</v>
      </c>
      <c r="Y12" s="6">
        <f>'[8]Abs_rel diff'!$L$20</f>
        <v>22.66</v>
      </c>
      <c r="Z12" s="6">
        <f>'[8]Abs_rel diff'!$K$21</f>
        <v>15.55</v>
      </c>
      <c r="AA12" s="6">
        <f>'[8]Abs_rel diff'!$L$21</f>
        <v>22.48</v>
      </c>
      <c r="AB12" s="6"/>
      <c r="AC12" s="6"/>
    </row>
    <row r="13" spans="1:29" s="152" customFormat="1" x14ac:dyDescent="0.25">
      <c r="A13" s="217" t="s">
        <v>77</v>
      </c>
      <c r="B13" s="218" t="s">
        <v>16</v>
      </c>
      <c r="C13" s="10">
        <f>'[8]Abs_rel diff'!$BE$34</f>
        <v>1.4069</v>
      </c>
      <c r="D13" s="10"/>
      <c r="E13" s="10">
        <f>'[8]Abs_rel diff'!$BE$35</f>
        <v>1.0461</v>
      </c>
      <c r="F13" s="10"/>
      <c r="G13" s="10">
        <f>'[8]Abs_rel diff'!$BE$36</f>
        <v>1.0129999999999999</v>
      </c>
      <c r="H13" s="10"/>
      <c r="I13" s="10">
        <f>'[8]Abs_rel diff'!$BE$37</f>
        <v>1.7363</v>
      </c>
      <c r="J13" s="10"/>
      <c r="K13" s="10">
        <f>'[8]Abs_rel diff'!$BE$38</f>
        <v>1.9530000000000001</v>
      </c>
      <c r="L13" s="10"/>
      <c r="M13" s="10">
        <f>'[8]Abs_rel diff'!$BE$39</f>
        <v>2.4064000000000001</v>
      </c>
      <c r="N13" s="10"/>
      <c r="P13" s="217" t="s">
        <v>77</v>
      </c>
      <c r="Q13" s="218" t="s">
        <v>16</v>
      </c>
      <c r="R13" s="10">
        <f>'[8]Abs_rel diff'!$J$34</f>
        <v>1.58</v>
      </c>
      <c r="S13" s="10"/>
      <c r="T13" s="10">
        <f>'[8]Abs_rel diff'!$J$35</f>
        <v>0.28000000000000003</v>
      </c>
      <c r="U13" s="10"/>
      <c r="V13" s="10">
        <f>'[8]Abs_rel diff'!$J$36</f>
        <v>0.11</v>
      </c>
      <c r="W13" s="10"/>
      <c r="X13" s="10">
        <f>'[8]Abs_rel diff'!$J$37</f>
        <v>8.67</v>
      </c>
      <c r="Y13" s="10"/>
      <c r="Z13" s="10">
        <f>'[8]Abs_rel diff'!$J$38</f>
        <v>12.27</v>
      </c>
      <c r="AA13" s="10"/>
      <c r="AB13" s="10">
        <f>'[8]Abs_rel diff'!$J$39</f>
        <v>16.329999999999998</v>
      </c>
      <c r="AC13" s="10"/>
    </row>
    <row r="14" spans="1:29" x14ac:dyDescent="0.25">
      <c r="A14" s="217"/>
      <c r="B14" s="218"/>
      <c r="C14" s="6">
        <f>'[8]Abs_rel diff'!$BF$34</f>
        <v>0.59330000000000005</v>
      </c>
      <c r="D14" s="6">
        <f>'[8]Abs_rel diff'!$BG$34</f>
        <v>4.7595000000000001</v>
      </c>
      <c r="E14" s="6">
        <f>'[8]Abs_rel diff'!$BF$35</f>
        <v>0.48449999999999999</v>
      </c>
      <c r="F14" s="6">
        <f>'[8]Abs_rel diff'!$BG$35</f>
        <v>2.6173000000000002</v>
      </c>
      <c r="G14" s="6">
        <f>'[8]Abs_rel diff'!$BF$36</f>
        <v>0.5323</v>
      </c>
      <c r="H14" s="6">
        <f>'[8]Abs_rel diff'!$BG$36</f>
        <v>1.9576</v>
      </c>
      <c r="I14" s="6">
        <f>'[8]Abs_rel diff'!$BF$37</f>
        <v>1.1083000000000001</v>
      </c>
      <c r="J14" s="6">
        <f>'[8]Abs_rel diff'!$BG$37</f>
        <v>2.9702999999999999</v>
      </c>
      <c r="K14" s="6">
        <f>'[8]Abs_rel diff'!$BF$38</f>
        <v>1.2769999999999999</v>
      </c>
      <c r="L14" s="6">
        <f>'[8]Abs_rel diff'!$BG$38</f>
        <v>3.2181000000000002</v>
      </c>
      <c r="M14" s="6">
        <f>'[8]Abs_rel diff'!$BF$39</f>
        <v>1.4520999999999999</v>
      </c>
      <c r="N14" s="6">
        <f>'[8]Abs_rel diff'!$BG$39</f>
        <v>4.5244999999999997</v>
      </c>
      <c r="P14" s="217"/>
      <c r="Q14" s="218"/>
      <c r="R14" s="6">
        <f>'[8]Abs_rel diff'!$K$34</f>
        <v>-2.46</v>
      </c>
      <c r="S14" s="6">
        <f>'[8]Abs_rel diff'!$L$34</f>
        <v>5.7</v>
      </c>
      <c r="T14" s="6">
        <f>'[8]Abs_rel diff'!$K$35</f>
        <v>-4.3499999999999996</v>
      </c>
      <c r="U14" s="6">
        <f>'[8]Abs_rel diff'!$L$35</f>
        <v>5.27</v>
      </c>
      <c r="V14" s="6">
        <f>'[8]Abs_rel diff'!$K$36</f>
        <v>-5.45</v>
      </c>
      <c r="W14" s="6">
        <f>'[8]Abs_rel diff'!$L$36</f>
        <v>5.36</v>
      </c>
      <c r="X14" s="6">
        <f>'[8]Abs_rel diff'!$K$37</f>
        <v>1.62</v>
      </c>
      <c r="Y14" s="6">
        <f>'[8]Abs_rel diff'!$L$37</f>
        <v>16.21</v>
      </c>
      <c r="Z14" s="6">
        <f>'[8]Abs_rel diff'!$K$38</f>
        <v>4.08</v>
      </c>
      <c r="AA14" s="6">
        <f>'[8]Abs_rel diff'!$L$38</f>
        <v>20.9</v>
      </c>
      <c r="AB14" s="6">
        <f>'[8]Abs_rel diff'!$K$39</f>
        <v>6.57</v>
      </c>
      <c r="AC14" s="6">
        <f>'[8]Abs_rel diff'!$L$39</f>
        <v>26.94</v>
      </c>
    </row>
    <row r="15" spans="1:29" s="152" customFormat="1" x14ac:dyDescent="0.25">
      <c r="A15" s="217"/>
      <c r="B15" s="218" t="s">
        <v>19</v>
      </c>
      <c r="C15" s="10">
        <f>('[8]Abs_rel diff'!$BE$88+'[8]Abs_rel diff'!$BE$89)/2</f>
        <v>2.4816571807222383</v>
      </c>
      <c r="D15" s="10"/>
      <c r="E15" s="10">
        <f>('[8]Abs_rel diff'!$BE$89+'[8]Abs_rel diff'!$BE$90)/2</f>
        <v>3.4289693860369743</v>
      </c>
      <c r="F15" s="10"/>
      <c r="G15" s="10">
        <f>'[8]Abs_rel diff'!$BE$91</f>
        <v>3.8691131498470943</v>
      </c>
      <c r="H15" s="10"/>
      <c r="I15" s="10">
        <f>'[8]Abs_rel diff'!$BE$92</f>
        <v>3.6258218768679016</v>
      </c>
      <c r="J15" s="10"/>
      <c r="K15" s="10">
        <f>'[8]Abs_rel diff'!$BE$93</f>
        <v>2.7695293546821933</v>
      </c>
      <c r="L15" s="10"/>
      <c r="M15" s="10">
        <f>'[8]Abs_rel diff'!$BE$94</f>
        <v>2.2921125644074514</v>
      </c>
      <c r="N15" s="10"/>
      <c r="P15" s="217"/>
      <c r="Q15" s="218" t="s">
        <v>19</v>
      </c>
      <c r="R15" s="10">
        <f>('[8]Abs_rel diff'!$J$88+'[8]Abs_rel diff'!$J$89)/2</f>
        <v>45.305</v>
      </c>
      <c r="S15" s="10"/>
      <c r="T15" s="10">
        <f>('[8]Abs_rel diff'!$J$89+'[8]Abs_rel diff'!$J$90)/2</f>
        <v>57.39</v>
      </c>
      <c r="U15" s="10"/>
      <c r="V15" s="10">
        <f>'[8]Abs_rel diff'!$J$91</f>
        <v>46.91</v>
      </c>
      <c r="W15" s="10"/>
      <c r="X15" s="10">
        <f>'[8]Abs_rel diff'!$J$92</f>
        <v>43.929999999999993</v>
      </c>
      <c r="Y15" s="10"/>
      <c r="Z15" s="10">
        <f>'[8]Abs_rel diff'!$J$93</f>
        <v>36.47</v>
      </c>
      <c r="AA15" s="10"/>
      <c r="AB15" s="10">
        <f>'[8]Abs_rel diff'!$J$94</f>
        <v>32.599999999999994</v>
      </c>
      <c r="AC15" s="10"/>
    </row>
    <row r="16" spans="1:29" x14ac:dyDescent="0.25">
      <c r="A16" s="217"/>
      <c r="B16" s="218"/>
      <c r="C16" s="6">
        <f>('[8]Abs_rel diff'!$BF$88+'[8]Abs_rel diff'!$BF$89)/2</f>
        <v>1.5670033280755795</v>
      </c>
      <c r="D16" s="6">
        <f>('[8]Abs_rel diff'!$BG$88+'[8]Abs_rel diff'!$BG$89)/2</f>
        <v>4.5631587061302259</v>
      </c>
      <c r="E16" s="6">
        <f>('[8]Abs_rel diff'!$BF$89+'[8]Abs_rel diff'!$BF$90)/2</f>
        <v>2.2601411888284728</v>
      </c>
      <c r="F16" s="6">
        <f>('[8]Abs_rel diff'!$BG$89+'[8]Abs_rel diff'!$BG$90)/2</f>
        <v>5.8607207857084216</v>
      </c>
      <c r="G16" s="6">
        <f>'[8]Abs_rel diff'!$BF$91</f>
        <v>2.5595085743537243</v>
      </c>
      <c r="H16" s="6">
        <f>'[8]Abs_rel diff'!$BG$91</f>
        <v>5.7670126874279122</v>
      </c>
      <c r="I16" s="6">
        <f>'[8]Abs_rel diff'!$BF$92</f>
        <v>2.3062730627306274</v>
      </c>
      <c r="J16" s="6">
        <f>'[8]Abs_rel diff'!$BG$92</f>
        <v>5.9171597633136095</v>
      </c>
      <c r="K16" s="6">
        <f>'[8]Abs_rel diff'!$BF$93</f>
        <v>1.9523623584537291</v>
      </c>
      <c r="L16" s="6">
        <f>'[8]Abs_rel diff'!$BG$93</f>
        <v>4.0064102564102564</v>
      </c>
      <c r="M16" s="6">
        <f>'[8]Abs_rel diff'!$BF$94</f>
        <v>1.607717041800643</v>
      </c>
      <c r="N16" s="6">
        <f>'[8]Abs_rel diff'!$BG$94</f>
        <v>3.4094783498124785</v>
      </c>
      <c r="P16" s="217"/>
      <c r="Q16" s="218"/>
      <c r="R16" s="6">
        <f>('[8]Abs_rel diff'!$K$88+'[8]Abs_rel diff'!$K$89)/2</f>
        <v>22.34</v>
      </c>
      <c r="S16" s="6">
        <f>('[8]Abs_rel diff'!$L$88+'[8]Abs_rel diff'!$L$89)/2</f>
        <v>69.314999999999998</v>
      </c>
      <c r="T16" s="6">
        <f>('[8]Abs_rel diff'!$K$89+'[8]Abs_rel diff'!$K$90)/2</f>
        <v>37.269999999999996</v>
      </c>
      <c r="U16" s="6">
        <f>('[8]Abs_rel diff'!$L$89+'[8]Abs_rel diff'!$L$90)/2</f>
        <v>78.265000000000001</v>
      </c>
      <c r="V16" s="6">
        <f>'[8]Abs_rel diff'!$K$91</f>
        <v>31.37</v>
      </c>
      <c r="W16" s="6">
        <f>'[8]Abs_rel diff'!$L$91</f>
        <v>61.68</v>
      </c>
      <c r="X16" s="6">
        <f>'[8]Abs_rel diff'!$K$92</f>
        <v>27.66</v>
      </c>
      <c r="Y16" s="6">
        <f>'[8]Abs_rel diff'!$L$92</f>
        <v>60.1</v>
      </c>
      <c r="Z16" s="6">
        <f>'[8]Abs_rel diff'!$K$93</f>
        <v>23.14</v>
      </c>
      <c r="AA16" s="6">
        <f>'[8]Abs_rel diff'!$L$93</f>
        <v>52</v>
      </c>
      <c r="AB16" s="6">
        <f>'[8]Abs_rel diff'!$K$94</f>
        <v>17.61</v>
      </c>
      <c r="AC16" s="6">
        <f>'[8]Abs_rel diff'!$L$94</f>
        <v>48.81</v>
      </c>
    </row>
    <row r="17" spans="1:29" s="152" customFormat="1" x14ac:dyDescent="0.25">
      <c r="A17" s="217"/>
      <c r="B17" s="218" t="s">
        <v>21</v>
      </c>
      <c r="C17" s="71"/>
      <c r="D17" s="71"/>
      <c r="E17" s="10"/>
      <c r="F17" s="10"/>
      <c r="G17" s="10">
        <f>'[8]Abs_rel diff'!$BE$175</f>
        <v>2.5935999999999999</v>
      </c>
      <c r="H17" s="10"/>
      <c r="I17" s="10">
        <f>'[8]Abs_rel diff'!$BE$176</f>
        <v>2.5005000000000002</v>
      </c>
      <c r="J17" s="10"/>
      <c r="K17" s="10">
        <f>'[8]Abs_rel diff'!$BE$177</f>
        <v>3.0455000000000001</v>
      </c>
      <c r="L17" s="10"/>
      <c r="M17" s="10">
        <f>'[8]Abs_rel diff'!$BE$178</f>
        <v>2.7305000000000001</v>
      </c>
      <c r="N17" s="10"/>
      <c r="P17" s="217"/>
      <c r="Q17" s="218" t="s">
        <v>21</v>
      </c>
      <c r="R17" s="10"/>
      <c r="S17" s="10"/>
      <c r="T17" s="10"/>
      <c r="U17" s="10"/>
      <c r="V17" s="10">
        <f>'[8]Abs_rel diff'!$J$175</f>
        <v>20.9</v>
      </c>
      <c r="W17" s="10"/>
      <c r="X17" s="10">
        <f>'[8]Abs_rel diff'!$J$176</f>
        <v>27.12</v>
      </c>
      <c r="Y17" s="10"/>
      <c r="Z17" s="10">
        <f>'[8]Abs_rel diff'!$J$177</f>
        <v>13.83</v>
      </c>
      <c r="AA17" s="10"/>
      <c r="AB17" s="10">
        <f>'[8]Abs_rel diff'!$J$178</f>
        <v>13.68</v>
      </c>
      <c r="AC17" s="10"/>
    </row>
    <row r="18" spans="1:29" x14ac:dyDescent="0.25">
      <c r="A18" s="217"/>
      <c r="B18" s="218"/>
      <c r="C18" s="108"/>
      <c r="D18" s="108"/>
      <c r="G18" s="6">
        <f>'[8]Abs_rel diff'!$BF$175</f>
        <v>2.2019000000000002</v>
      </c>
      <c r="H18" s="6">
        <f>'[8]Abs_rel diff'!$BG$175</f>
        <v>3.03</v>
      </c>
      <c r="I18" s="6">
        <f>'[8]Abs_rel diff'!$BF$176</f>
        <v>2.1743000000000001</v>
      </c>
      <c r="J18" s="6">
        <f>'[8]Abs_rel diff'!$BG$176</f>
        <v>2.8672</v>
      </c>
      <c r="K18" s="6">
        <f>'[8]Abs_rel diff'!$BF$177</f>
        <v>2.4283999999999999</v>
      </c>
      <c r="L18" s="6">
        <f>'[8]Abs_rel diff'!$BG$177</f>
        <v>3.8262</v>
      </c>
      <c r="M18" s="6">
        <f>'[8]Abs_rel diff'!$BF$178</f>
        <v>2.0285000000000002</v>
      </c>
      <c r="N18" s="6">
        <f>'[8]Abs_rel diff'!$BG$178</f>
        <v>3.5994000000000002</v>
      </c>
      <c r="P18" s="217"/>
      <c r="Q18" s="218"/>
      <c r="R18" s="6"/>
      <c r="S18" s="6"/>
      <c r="T18" s="6"/>
      <c r="U18" s="6"/>
      <c r="V18" s="6">
        <f>'[8]Abs_rel diff'!$K$175</f>
        <v>16.63</v>
      </c>
      <c r="W18" s="6">
        <f>'[8]Abs_rel diff'!$L$175</f>
        <v>25.23</v>
      </c>
      <c r="X18" s="6">
        <f>'[8]Abs_rel diff'!$K$176</f>
        <v>22.07</v>
      </c>
      <c r="Y18" s="6">
        <f>'[8]Abs_rel diff'!$L$176</f>
        <v>32.18</v>
      </c>
      <c r="Z18" s="6">
        <f>'[8]Abs_rel diff'!$K$177</f>
        <v>9.9700000000000006</v>
      </c>
      <c r="AA18" s="6">
        <f>'[8]Abs_rel diff'!$L$177</f>
        <v>17.649999999999999</v>
      </c>
      <c r="AB18" s="6">
        <f>'[8]Abs_rel diff'!$K$178</f>
        <v>9.0299999999999994</v>
      </c>
      <c r="AC18" s="6">
        <f>'[8]Abs_rel diff'!$L$178</f>
        <v>18.399999999999999</v>
      </c>
    </row>
    <row r="19" spans="1:29" s="152" customFormat="1" x14ac:dyDescent="0.25">
      <c r="A19" s="217"/>
      <c r="B19" s="218" t="s">
        <v>23</v>
      </c>
      <c r="C19" s="71"/>
      <c r="D19" s="71"/>
      <c r="E19" s="10"/>
      <c r="F19" s="10"/>
      <c r="G19" s="10">
        <f>'[8]Abs_rel diff'!$BE$6</f>
        <v>3.5638999999999998</v>
      </c>
      <c r="H19" s="10"/>
      <c r="I19" s="10">
        <f>'[8]Abs_rel diff'!$BE$7</f>
        <v>2.7694000000000001</v>
      </c>
      <c r="J19" s="10"/>
      <c r="K19" s="10">
        <f>'[8]Abs_rel diff'!$BE$8</f>
        <v>3.1379999999999999</v>
      </c>
      <c r="L19" s="10"/>
      <c r="M19" s="10"/>
      <c r="N19" s="10"/>
      <c r="P19" s="217"/>
      <c r="Q19" s="218" t="s">
        <v>23</v>
      </c>
      <c r="R19" s="10"/>
      <c r="S19" s="10"/>
      <c r="T19" s="10"/>
      <c r="U19" s="10"/>
      <c r="V19" s="10">
        <f>'[8]Abs_rel diff'!$J$6</f>
        <v>11.08</v>
      </c>
      <c r="W19" s="10"/>
      <c r="X19" s="10">
        <f>'[8]Abs_rel diff'!$J$7</f>
        <v>14.67</v>
      </c>
      <c r="Y19" s="10"/>
      <c r="Z19" s="10">
        <f>'[8]Abs_rel diff'!$J$8</f>
        <v>14.01</v>
      </c>
      <c r="AA19" s="10"/>
      <c r="AB19" s="10"/>
      <c r="AC19" s="10"/>
    </row>
    <row r="20" spans="1:29" x14ac:dyDescent="0.25">
      <c r="A20" s="217"/>
      <c r="B20" s="218"/>
      <c r="C20" s="108"/>
      <c r="D20" s="108"/>
      <c r="G20" s="6">
        <f>'[8]Abs_rel diff'!$BF$6</f>
        <v>1.7082999999999999</v>
      </c>
      <c r="H20" s="6">
        <f>'[8]Abs_rel diff'!$BG$6</f>
        <v>6.8396999999999997</v>
      </c>
      <c r="I20" s="6">
        <f>'[8]Abs_rel diff'!$BF$7</f>
        <v>1.6099000000000001</v>
      </c>
      <c r="J20" s="6">
        <f>'[8]Abs_rel diff'!$BG$7</f>
        <v>5.0675999999999997</v>
      </c>
      <c r="K20" s="6">
        <f>'[8]Abs_rel diff'!$BF$8</f>
        <v>2.0994999999999999</v>
      </c>
      <c r="L20" s="6">
        <f>'[8]Abs_rel diff'!$BG$8</f>
        <v>5.0739000000000001</v>
      </c>
      <c r="P20" s="217"/>
      <c r="Q20" s="218"/>
      <c r="R20" s="6"/>
      <c r="S20" s="6"/>
      <c r="T20" s="6"/>
      <c r="U20" s="6"/>
      <c r="V20" s="6">
        <f>'[8]Abs_rel diff'!$K$6</f>
        <v>4.13</v>
      </c>
      <c r="W20" s="6">
        <f>'[8]Abs_rel diff'!$L$6</f>
        <v>18.829999999999998</v>
      </c>
      <c r="X20" s="6">
        <f>'[8]Abs_rel diff'!$K$7</f>
        <v>6</v>
      </c>
      <c r="Y20" s="6">
        <f>'[8]Abs_rel diff'!$L$7</f>
        <v>23.61</v>
      </c>
      <c r="Z20" s="6">
        <f>'[8]Abs_rel diff'!$K$8</f>
        <v>8.14</v>
      </c>
      <c r="AA20" s="6">
        <f>'[8]Abs_rel diff'!$L$8</f>
        <v>20.9</v>
      </c>
      <c r="AB20" s="6"/>
      <c r="AC20" s="6"/>
    </row>
    <row r="21" spans="1:29" s="152" customFormat="1" x14ac:dyDescent="0.25">
      <c r="A21" s="217" t="s">
        <v>78</v>
      </c>
      <c r="B21" s="218" t="s">
        <v>81</v>
      </c>
      <c r="C21" s="71"/>
      <c r="D21" s="71"/>
      <c r="E21" s="10"/>
      <c r="F21" s="10"/>
      <c r="G21" s="10"/>
      <c r="H21" s="10"/>
      <c r="I21" s="10">
        <f>'[8]Abs_rel diff'!$BE$153</f>
        <v>2.5247999999999999</v>
      </c>
      <c r="J21" s="10"/>
      <c r="K21" s="10">
        <f>'[8]Abs_rel diff'!$BE$154</f>
        <v>0.94740000000000002</v>
      </c>
      <c r="L21" s="10"/>
      <c r="M21" s="10"/>
      <c r="N21" s="10"/>
      <c r="P21" s="217" t="s">
        <v>78</v>
      </c>
      <c r="Q21" s="218" t="s">
        <v>81</v>
      </c>
      <c r="R21" s="10"/>
      <c r="S21" s="10"/>
      <c r="T21" s="10"/>
      <c r="U21" s="10"/>
      <c r="V21" s="10"/>
      <c r="W21" s="10"/>
      <c r="X21" s="10">
        <f>'[8]Abs_rel diff'!$J$153</f>
        <v>4.54</v>
      </c>
      <c r="Y21" s="10"/>
      <c r="Z21" s="10">
        <f>'[8]Abs_rel diff'!$J$154</f>
        <v>-0.14000000000000001</v>
      </c>
      <c r="AA21" s="10"/>
      <c r="AB21" s="10"/>
      <c r="AC21" s="10"/>
    </row>
    <row r="22" spans="1:29" x14ac:dyDescent="0.25">
      <c r="A22" s="217"/>
      <c r="B22" s="218"/>
      <c r="C22" s="108"/>
      <c r="D22" s="108"/>
      <c r="I22" s="6">
        <f>'[8]Abs_rel diff'!$BF$153</f>
        <v>1.5861000000000001</v>
      </c>
      <c r="J22" s="6">
        <f>'[8]Abs_rel diff'!$BG$153</f>
        <v>4.2873000000000001</v>
      </c>
      <c r="K22" s="6">
        <f>'[8]Abs_rel diff'!$BF$154</f>
        <v>0.39219999999999999</v>
      </c>
      <c r="L22" s="6">
        <f>'[8]Abs_rel diff'!$BG$154</f>
        <v>1.8756999999999999</v>
      </c>
      <c r="P22" s="217"/>
      <c r="Q22" s="218"/>
      <c r="R22" s="108"/>
      <c r="S22" s="108"/>
      <c r="T22" s="108"/>
      <c r="U22" s="6"/>
      <c r="V22" s="6"/>
      <c r="W22" s="6"/>
      <c r="X22" s="6">
        <f>'[8]Abs_rel diff'!$K$153</f>
        <v>2.2000000000000002</v>
      </c>
      <c r="Y22" s="6">
        <f>'[8]Abs_rel diff'!$L$153</f>
        <v>7.06</v>
      </c>
      <c r="Z22" s="6">
        <f>'[8]Abs_rel diff'!$K$154</f>
        <v>-2</v>
      </c>
      <c r="AA22" s="6">
        <f>'[8]Abs_rel diff'!$L$154</f>
        <v>1.68</v>
      </c>
      <c r="AB22" s="6"/>
      <c r="AC22" s="6"/>
    </row>
    <row r="23" spans="1:29" s="152" customFormat="1" x14ac:dyDescent="0.25">
      <c r="A23" s="217"/>
      <c r="B23" s="218" t="s">
        <v>82</v>
      </c>
      <c r="C23" s="71">
        <f>'[8]Abs_rel diff'!$BE$112</f>
        <v>3.427</v>
      </c>
      <c r="D23" s="71"/>
      <c r="E23" s="10">
        <f>'[8]Abs_rel diff'!$BE$113</f>
        <v>1.6315</v>
      </c>
      <c r="F23" s="10"/>
      <c r="G23" s="10">
        <f>'[8]Abs_rel diff'!$BE$114</f>
        <v>2.9348999999999998</v>
      </c>
      <c r="H23" s="10"/>
      <c r="I23" s="10">
        <f>'[8]Abs_rel diff'!$BE$115</f>
        <v>3.0049999999999999</v>
      </c>
      <c r="J23" s="10"/>
      <c r="K23" s="10">
        <f>'[8]Abs_rel diff'!$BE$116</f>
        <v>1.8982000000000001</v>
      </c>
      <c r="L23" s="10"/>
      <c r="M23" s="10">
        <f>'[8]Abs_rel diff'!$BE$117</f>
        <v>3.2151000000000001</v>
      </c>
      <c r="N23" s="10"/>
      <c r="P23" s="217"/>
      <c r="Q23" s="218" t="s">
        <v>82</v>
      </c>
      <c r="R23" s="71">
        <f>'[8]Abs_rel diff'!$J$112</f>
        <v>4.08</v>
      </c>
      <c r="S23" s="71"/>
      <c r="T23" s="71">
        <f>'[8]Abs_rel diff'!$J$113</f>
        <v>2.56</v>
      </c>
      <c r="U23" s="10"/>
      <c r="V23" s="10">
        <f>'[8]Abs_rel diff'!$J$114</f>
        <v>3.52</v>
      </c>
      <c r="W23" s="10"/>
      <c r="X23" s="10">
        <f>'[8]Abs_rel diff'!$J$115</f>
        <v>4.6900000000000004</v>
      </c>
      <c r="Y23" s="10"/>
      <c r="Z23" s="10">
        <f>'[8]Abs_rel diff'!$J$116</f>
        <v>2.97</v>
      </c>
      <c r="AA23" s="10"/>
      <c r="AB23" s="10">
        <f>'[8]Abs_rel diff'!$J$117</f>
        <v>3.18</v>
      </c>
      <c r="AC23" s="10"/>
    </row>
    <row r="24" spans="1:29" x14ac:dyDescent="0.25">
      <c r="A24" s="217"/>
      <c r="B24" s="218"/>
      <c r="C24" s="108">
        <f>'[8]Abs_rel diff'!$BF$112</f>
        <v>1.389</v>
      </c>
      <c r="D24" s="108">
        <f>'[8]Abs_rel diff'!$BG$112</f>
        <v>23.875399999999999</v>
      </c>
      <c r="E24" s="6">
        <f>'[8]Abs_rel diff'!$BF$113</f>
        <v>0.82769999999999999</v>
      </c>
      <c r="F24" s="6">
        <f>'[8]Abs_rel diff'!$BG$113</f>
        <v>4.0377999999999998</v>
      </c>
      <c r="G24" s="6">
        <f>'[8]Abs_rel diff'!$BF$114</f>
        <v>1.2502</v>
      </c>
      <c r="H24" s="6">
        <f>'[8]Abs_rel diff'!$BG$114</f>
        <v>11.5703</v>
      </c>
      <c r="I24" s="6">
        <f>'[8]Abs_rel diff'!$BF$115</f>
        <v>1.2312000000000001</v>
      </c>
      <c r="J24" s="6">
        <f>'[8]Abs_rel diff'!$BG$115</f>
        <v>9.9612999999999996</v>
      </c>
      <c r="K24" s="6">
        <f>'[8]Abs_rel diff'!$BF$116</f>
        <v>0.88580000000000003</v>
      </c>
      <c r="L24" s="6">
        <f>'[8]Abs_rel diff'!$BG$116</f>
        <v>4.4978999999999996</v>
      </c>
      <c r="M24" s="6">
        <f>'[8]Abs_rel diff'!$BF$117</f>
        <v>0.98709999999999998</v>
      </c>
      <c r="N24" s="6">
        <f>'[8]Abs_rel diff'!$BG$117</f>
        <v>16.7483</v>
      </c>
      <c r="P24" s="217"/>
      <c r="Q24" s="218"/>
      <c r="R24" s="108">
        <f>'[8]Abs_rel diff'!$K$112</f>
        <v>1.18</v>
      </c>
      <c r="S24" s="108">
        <f>'[8]Abs_rel diff'!$L$112</f>
        <v>7.16</v>
      </c>
      <c r="T24" s="108">
        <f>'[8]Abs_rel diff'!$K$113</f>
        <v>-0.96</v>
      </c>
      <c r="U24" s="6">
        <f>'[8]Abs_rel diff'!$L$113</f>
        <v>6.35</v>
      </c>
      <c r="V24" s="6">
        <f>'[8]Abs_rel diff'!$K$114</f>
        <v>0.72</v>
      </c>
      <c r="W24" s="6">
        <f>'[8]Abs_rel diff'!$L$114</f>
        <v>6.42</v>
      </c>
      <c r="X24" s="6">
        <f>'[8]Abs_rel diff'!$K$115</f>
        <v>0.82</v>
      </c>
      <c r="Y24" s="6">
        <f>'[8]Abs_rel diff'!$L$115</f>
        <v>8.1999999999999993</v>
      </c>
      <c r="Z24" s="6">
        <f>'[8]Abs_rel diff'!$K$116</f>
        <v>-0.54</v>
      </c>
      <c r="AA24" s="6">
        <f>'[8]Abs_rel diff'!$L$116</f>
        <v>6.3</v>
      </c>
      <c r="AB24" s="6">
        <f>'[8]Abs_rel diff'!$K$117</f>
        <v>-0.03</v>
      </c>
      <c r="AC24" s="6">
        <f>'[8]Abs_rel diff'!$L$117</f>
        <v>6.94</v>
      </c>
    </row>
    <row r="25" spans="1:29" s="152" customFormat="1" x14ac:dyDescent="0.25">
      <c r="A25" s="217" t="s">
        <v>83</v>
      </c>
      <c r="B25" s="218" t="s">
        <v>39</v>
      </c>
      <c r="C25" s="71"/>
      <c r="D25" s="71"/>
      <c r="E25" s="10"/>
      <c r="F25" s="10"/>
      <c r="G25" s="10"/>
      <c r="H25" s="10"/>
      <c r="I25" s="10"/>
      <c r="J25" s="10"/>
      <c r="K25" s="10">
        <f>'[8]Abs_rel diff'!$BE$133</f>
        <v>1.9379</v>
      </c>
      <c r="L25" s="10"/>
      <c r="M25" s="10">
        <f>'[8]Abs_rel diff'!$BE$134</f>
        <v>2.2271000000000001</v>
      </c>
      <c r="N25" s="10"/>
      <c r="P25" s="217" t="s">
        <v>83</v>
      </c>
      <c r="Q25" s="218" t="s">
        <v>39</v>
      </c>
      <c r="R25" s="71"/>
      <c r="S25" s="71"/>
      <c r="T25" s="71"/>
      <c r="U25" s="10"/>
      <c r="V25" s="10"/>
      <c r="W25" s="10"/>
      <c r="X25" s="10"/>
      <c r="Y25" s="10"/>
      <c r="Z25" s="10">
        <f>'[8]Abs_rel diff'!$J$133</f>
        <v>16.2</v>
      </c>
      <c r="AA25" s="10"/>
      <c r="AB25" s="10">
        <f>'[8]Abs_rel diff'!$J$134</f>
        <v>33.75</v>
      </c>
      <c r="AC25" s="10"/>
    </row>
    <row r="26" spans="1:29" x14ac:dyDescent="0.25">
      <c r="A26" s="217"/>
      <c r="B26" s="218"/>
      <c r="C26" s="108"/>
      <c r="D26" s="108"/>
      <c r="K26" s="6">
        <f>'[8]Abs_rel diff'!$BF$133</f>
        <v>1.5347</v>
      </c>
      <c r="L26" s="6">
        <f>'[8]Abs_rel diff'!$BG$133</f>
        <v>2.524</v>
      </c>
      <c r="M26" s="6">
        <f>'[8]Abs_rel diff'!$BF$134</f>
        <v>1.8568</v>
      </c>
      <c r="N26" s="6">
        <f>'[8]Abs_rel diff'!$BG$134</f>
        <v>2.7757000000000001</v>
      </c>
      <c r="P26" s="217"/>
      <c r="Q26" s="218"/>
      <c r="R26" s="6"/>
      <c r="S26" s="6"/>
      <c r="T26" s="6"/>
      <c r="U26" s="6"/>
      <c r="V26" s="6"/>
      <c r="W26" s="6"/>
      <c r="X26" s="6"/>
      <c r="Y26" s="6"/>
      <c r="Z26" s="6">
        <f>'[8]Abs_rel diff'!$K$133</f>
        <v>10.6</v>
      </c>
      <c r="AA26" s="6">
        <f>'[8]Abs_rel diff'!$L$133</f>
        <v>21.81</v>
      </c>
      <c r="AB26" s="6">
        <f>'[8]Abs_rel diff'!$K$134</f>
        <v>26.48</v>
      </c>
      <c r="AC26" s="6">
        <f>'[8]Abs_rel diff'!$L$134</f>
        <v>41.49</v>
      </c>
    </row>
    <row r="27" spans="1:29" x14ac:dyDescent="0.25">
      <c r="A27" s="217"/>
      <c r="B27" s="217"/>
      <c r="C27" s="108"/>
      <c r="D27" s="108"/>
      <c r="P27" s="217"/>
      <c r="Q27" s="217"/>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workbookViewId="0">
      <selection activeCell="R40" sqref="R40"/>
    </sheetView>
  </sheetViews>
  <sheetFormatPr defaultRowHeight="15" x14ac:dyDescent="0.25"/>
  <cols>
    <col min="1" max="1" width="9.140625" style="7"/>
    <col min="2" max="2" width="23.140625" style="7" customWidth="1"/>
    <col min="3" max="3" width="14.140625" style="7" customWidth="1"/>
    <col min="4" max="4" width="7.7109375" style="91" customWidth="1"/>
    <col min="5" max="5" width="7.7109375" style="131" customWidth="1"/>
    <col min="6" max="6" width="7.7109375" style="28" customWidth="1"/>
    <col min="7" max="7" width="7.7109375" style="91" customWidth="1"/>
    <col min="8" max="8" width="7.7109375" style="131" customWidth="1"/>
    <col min="9" max="9" width="7.7109375" style="28" customWidth="1"/>
  </cols>
  <sheetData>
    <row r="1" spans="1:9" ht="15.75" x14ac:dyDescent="0.25">
      <c r="A1" s="2" t="s">
        <v>274</v>
      </c>
    </row>
    <row r="2" spans="1:9" x14ac:dyDescent="0.25">
      <c r="A2" s="97"/>
      <c r="B2" s="20"/>
      <c r="C2" s="20"/>
    </row>
    <row r="3" spans="1:9" x14ac:dyDescent="0.25">
      <c r="B3" s="18" t="s">
        <v>96</v>
      </c>
      <c r="C3" s="18"/>
    </row>
    <row r="4" spans="1:9" x14ac:dyDescent="0.25">
      <c r="B4" s="9"/>
      <c r="C4" s="9"/>
      <c r="D4" s="275" t="s">
        <v>97</v>
      </c>
      <c r="E4" s="275"/>
      <c r="F4" s="275"/>
      <c r="G4" s="275"/>
      <c r="H4" s="275"/>
      <c r="I4" s="275"/>
    </row>
    <row r="5" spans="1:9" x14ac:dyDescent="0.25">
      <c r="B5" s="9"/>
      <c r="C5" s="9"/>
      <c r="D5" s="275" t="s">
        <v>263</v>
      </c>
      <c r="E5" s="275"/>
      <c r="F5" s="275"/>
      <c r="G5" s="275" t="s">
        <v>262</v>
      </c>
      <c r="H5" s="275"/>
      <c r="I5" s="275"/>
    </row>
    <row r="6" spans="1:9" x14ac:dyDescent="0.25">
      <c r="B6" s="9" t="s">
        <v>3</v>
      </c>
      <c r="C6" s="9" t="s">
        <v>4</v>
      </c>
      <c r="D6" s="91" t="s">
        <v>101</v>
      </c>
      <c r="E6" s="131" t="s">
        <v>52</v>
      </c>
      <c r="G6" s="91" t="s">
        <v>101</v>
      </c>
      <c r="H6" s="131" t="s">
        <v>52</v>
      </c>
    </row>
    <row r="7" spans="1:9" x14ac:dyDescent="0.25">
      <c r="A7" s="7" t="s">
        <v>114</v>
      </c>
      <c r="B7" s="7" t="s">
        <v>8</v>
      </c>
      <c r="C7" s="7" t="s">
        <v>107</v>
      </c>
      <c r="D7" s="91">
        <f>[8]Alcohol!D67</f>
        <v>34.130000000000003</v>
      </c>
      <c r="E7" s="131">
        <f>[8]Alcohol!E67</f>
        <v>30.66</v>
      </c>
      <c r="F7" s="28">
        <f>[8]Alcohol!F67</f>
        <v>37.74</v>
      </c>
      <c r="G7" s="91">
        <f>[8]Alcohol!G67</f>
        <v>66.849999999999994</v>
      </c>
      <c r="H7" s="131">
        <f>[8]Alcohol!H67</f>
        <v>63.84</v>
      </c>
      <c r="I7" s="28">
        <f>[8]Alcohol!I67</f>
        <v>70.489999999999995</v>
      </c>
    </row>
    <row r="8" spans="1:9" x14ac:dyDescent="0.25">
      <c r="C8" s="7" t="s">
        <v>108</v>
      </c>
      <c r="D8" s="91">
        <f>[8]Alcohol!D68</f>
        <v>45.62</v>
      </c>
      <c r="E8" s="131">
        <f>[8]Alcohol!E68</f>
        <v>41.75</v>
      </c>
      <c r="F8" s="28">
        <f>[8]Alcohol!F68</f>
        <v>49.57</v>
      </c>
      <c r="G8" s="91">
        <f>[8]Alcohol!G68</f>
        <v>87.49</v>
      </c>
      <c r="H8" s="131">
        <f>[8]Alcohol!H68</f>
        <v>83.1</v>
      </c>
      <c r="I8" s="28">
        <f>[8]Alcohol!I68</f>
        <v>91.62</v>
      </c>
    </row>
    <row r="9" spans="1:9" x14ac:dyDescent="0.25">
      <c r="C9" s="7" t="s">
        <v>109</v>
      </c>
      <c r="D9" s="91">
        <f>[8]Alcohol!D69</f>
        <v>43.45</v>
      </c>
      <c r="E9" s="131">
        <f>[8]Alcohol!E69</f>
        <v>40.200000000000003</v>
      </c>
      <c r="F9" s="28">
        <f>[8]Alcohol!F69</f>
        <v>46.72</v>
      </c>
      <c r="G9" s="91">
        <f>[8]Alcohol!G69</f>
        <v>93.5</v>
      </c>
      <c r="H9" s="131">
        <f>[8]Alcohol!H69</f>
        <v>89.54</v>
      </c>
      <c r="I9" s="28">
        <f>[8]Alcohol!I69</f>
        <v>97.74</v>
      </c>
    </row>
    <row r="10" spans="1:9" x14ac:dyDescent="0.25">
      <c r="C10" s="7" t="s">
        <v>110</v>
      </c>
      <c r="D10" s="91">
        <f>[8]Alcohol!D70</f>
        <v>47</v>
      </c>
      <c r="E10" s="131">
        <f>[8]Alcohol!E70</f>
        <v>43.95</v>
      </c>
      <c r="F10" s="28">
        <f>[8]Alcohol!F70</f>
        <v>50.63</v>
      </c>
      <c r="G10" s="91">
        <f>[8]Alcohol!G70</f>
        <v>117.39</v>
      </c>
      <c r="H10" s="131">
        <f>[8]Alcohol!H70</f>
        <v>112.67</v>
      </c>
      <c r="I10" s="28">
        <f>[8]Alcohol!I70</f>
        <v>121.87</v>
      </c>
    </row>
    <row r="11" spans="1:9" x14ac:dyDescent="0.25">
      <c r="C11" s="7" t="s">
        <v>111</v>
      </c>
      <c r="D11" s="91">
        <f>[8]Alcohol!D71</f>
        <v>51.85</v>
      </c>
      <c r="E11" s="131">
        <f>[8]Alcohol!E71</f>
        <v>48.74</v>
      </c>
      <c r="F11" s="28">
        <f>[8]Alcohol!F71</f>
        <v>55.18</v>
      </c>
      <c r="G11" s="91">
        <f>[8]Alcohol!G71</f>
        <v>119.43</v>
      </c>
      <c r="H11" s="131">
        <f>[8]Alcohol!H71</f>
        <v>115.12</v>
      </c>
      <c r="I11" s="28">
        <f>[8]Alcohol!I71</f>
        <v>123.5</v>
      </c>
    </row>
    <row r="12" spans="1:9" x14ac:dyDescent="0.25">
      <c r="B12" s="8"/>
      <c r="C12" s="8" t="s">
        <v>112</v>
      </c>
      <c r="D12" s="133">
        <f>[8]Alcohol!D72</f>
        <v>56.92</v>
      </c>
      <c r="E12" s="132">
        <f>[8]Alcohol!E72</f>
        <v>53.63</v>
      </c>
      <c r="F12" s="35">
        <f>[8]Alcohol!F72</f>
        <v>60.14</v>
      </c>
      <c r="G12" s="133">
        <f>[8]Alcohol!G72</f>
        <v>144.77000000000001</v>
      </c>
      <c r="H12" s="132">
        <f>[8]Alcohol!H72</f>
        <v>140.31</v>
      </c>
      <c r="I12" s="35">
        <f>[8]Alcohol!I72</f>
        <v>149.65</v>
      </c>
    </row>
    <row r="13" spans="1:9" x14ac:dyDescent="0.25">
      <c r="B13" s="20" t="s">
        <v>10</v>
      </c>
      <c r="C13" s="7" t="s">
        <v>107</v>
      </c>
    </row>
    <row r="14" spans="1:9" x14ac:dyDescent="0.25">
      <c r="C14" s="7" t="s">
        <v>108</v>
      </c>
    </row>
    <row r="15" spans="1:9" x14ac:dyDescent="0.25">
      <c r="C15" s="7" t="s">
        <v>109</v>
      </c>
      <c r="D15" s="91">
        <f>[8]Alcohol!D165</f>
        <v>7.91</v>
      </c>
      <c r="E15" s="131">
        <f>[8]Alcohol!E165</f>
        <v>6.73</v>
      </c>
      <c r="F15" s="28">
        <f>[8]Alcohol!F165</f>
        <v>9.17</v>
      </c>
      <c r="G15" s="91">
        <f>[8]Alcohol!G165</f>
        <v>21.51</v>
      </c>
      <c r="H15" s="131">
        <f>[8]Alcohol!H165</f>
        <v>19.52</v>
      </c>
      <c r="I15" s="28">
        <f>[8]Alcohol!I165</f>
        <v>23.6</v>
      </c>
    </row>
    <row r="16" spans="1:9" x14ac:dyDescent="0.25">
      <c r="B16" s="20"/>
      <c r="C16" s="7" t="s">
        <v>110</v>
      </c>
      <c r="D16" s="91">
        <f>[8]Alcohol!D166</f>
        <v>8.9</v>
      </c>
      <c r="E16" s="131">
        <f>[8]Alcohol!E166</f>
        <v>7.96</v>
      </c>
      <c r="F16" s="28">
        <f>[8]Alcohol!F166</f>
        <v>9.85</v>
      </c>
      <c r="G16" s="91">
        <f>[8]Alcohol!G166</f>
        <v>26.58</v>
      </c>
      <c r="H16" s="131">
        <f>[8]Alcohol!H166</f>
        <v>24.78</v>
      </c>
      <c r="I16" s="28">
        <f>[8]Alcohol!I166</f>
        <v>28.32</v>
      </c>
    </row>
    <row r="17" spans="2:9" x14ac:dyDescent="0.25">
      <c r="B17" s="20"/>
      <c r="C17" s="7" t="s">
        <v>111</v>
      </c>
    </row>
    <row r="18" spans="2:9" x14ac:dyDescent="0.25">
      <c r="B18" s="32"/>
      <c r="C18" s="8" t="s">
        <v>112</v>
      </c>
      <c r="D18" s="133"/>
      <c r="E18" s="132"/>
      <c r="F18" s="35"/>
      <c r="G18" s="133"/>
      <c r="H18" s="132"/>
      <c r="I18" s="35"/>
    </row>
    <row r="19" spans="2:9" x14ac:dyDescent="0.25">
      <c r="B19" s="7" t="s">
        <v>14</v>
      </c>
      <c r="C19" s="7" t="s">
        <v>107</v>
      </c>
    </row>
    <row r="20" spans="2:9" x14ac:dyDescent="0.25">
      <c r="B20" s="20"/>
      <c r="C20" s="7" t="s">
        <v>108</v>
      </c>
    </row>
    <row r="21" spans="2:9" x14ac:dyDescent="0.25">
      <c r="C21" s="7" t="s">
        <v>109</v>
      </c>
      <c r="D21" s="91">
        <f>[8]Alcohol!D20</f>
        <v>22.66</v>
      </c>
      <c r="E21" s="131">
        <f>[8]Alcohol!E20</f>
        <v>20.21</v>
      </c>
      <c r="F21" s="28">
        <f>[8]Alcohol!F20</f>
        <v>25.46</v>
      </c>
      <c r="G21" s="91">
        <f>[8]Alcohol!G20</f>
        <v>36.75</v>
      </c>
      <c r="H21" s="131">
        <f>[8]Alcohol!H20</f>
        <v>33.950000000000003</v>
      </c>
      <c r="I21" s="28">
        <f>[8]Alcohol!I20</f>
        <v>39.44</v>
      </c>
    </row>
    <row r="22" spans="2:9" x14ac:dyDescent="0.25">
      <c r="B22" s="20"/>
      <c r="C22" s="7" t="s">
        <v>110</v>
      </c>
      <c r="D22" s="91">
        <f>[8]Alcohol!D21</f>
        <v>19.36</v>
      </c>
      <c r="E22" s="131">
        <f>[8]Alcohol!E21</f>
        <v>16.88</v>
      </c>
      <c r="F22" s="28">
        <f>[8]Alcohol!F21</f>
        <v>21.81</v>
      </c>
      <c r="G22" s="91">
        <f>[8]Alcohol!G21</f>
        <v>38.19</v>
      </c>
      <c r="H22" s="131">
        <f>[8]Alcohol!H21</f>
        <v>35.31</v>
      </c>
      <c r="I22" s="28">
        <f>[8]Alcohol!I21</f>
        <v>41.15</v>
      </c>
    </row>
    <row r="23" spans="2:9" x14ac:dyDescent="0.25">
      <c r="B23" s="20"/>
      <c r="C23" s="7" t="s">
        <v>111</v>
      </c>
      <c r="D23" s="91">
        <f>[8]Alcohol!D22</f>
        <v>18.28</v>
      </c>
      <c r="E23" s="131">
        <f>[8]Alcohol!E22</f>
        <v>15.75</v>
      </c>
      <c r="F23" s="28">
        <f>[8]Alcohol!F22</f>
        <v>20.59</v>
      </c>
      <c r="G23" s="91">
        <f>[8]Alcohol!G22</f>
        <v>37.32</v>
      </c>
      <c r="H23" s="131">
        <f>[8]Alcohol!H22</f>
        <v>34.770000000000003</v>
      </c>
      <c r="I23" s="28">
        <f>[8]Alcohol!I22</f>
        <v>39.72</v>
      </c>
    </row>
    <row r="24" spans="2:9" x14ac:dyDescent="0.25">
      <c r="B24" s="32"/>
      <c r="C24" s="8" t="s">
        <v>112</v>
      </c>
      <c r="D24" s="133"/>
      <c r="E24" s="132"/>
      <c r="F24" s="35"/>
      <c r="G24" s="133"/>
      <c r="H24" s="132"/>
      <c r="I24" s="35"/>
    </row>
    <row r="25" spans="2:9" x14ac:dyDescent="0.25">
      <c r="B25" s="7" t="s">
        <v>16</v>
      </c>
      <c r="C25" s="7" t="s">
        <v>107</v>
      </c>
      <c r="D25" s="91">
        <f>[8]Alcohol!D35</f>
        <v>3.88</v>
      </c>
      <c r="E25" s="131">
        <f>[8]Alcohol!E35</f>
        <v>1.1299999999999999</v>
      </c>
      <c r="F25" s="28">
        <f>[8]Alcohol!F35</f>
        <v>6.78</v>
      </c>
      <c r="G25" s="91">
        <f>[8]Alcohol!G35</f>
        <v>5.46</v>
      </c>
      <c r="H25" s="131">
        <f>[8]Alcohol!H35</f>
        <v>2.75</v>
      </c>
      <c r="I25" s="28">
        <f>[8]Alcohol!I35</f>
        <v>8.49</v>
      </c>
    </row>
    <row r="26" spans="2:9" x14ac:dyDescent="0.25">
      <c r="B26" s="20"/>
      <c r="C26" s="7" t="s">
        <v>108</v>
      </c>
      <c r="D26" s="91">
        <f>[8]Alcohol!D36</f>
        <v>6.07</v>
      </c>
      <c r="E26" s="131">
        <f>[8]Alcohol!E36</f>
        <v>2.62</v>
      </c>
      <c r="F26" s="28">
        <f>[8]Alcohol!F36</f>
        <v>9.68</v>
      </c>
      <c r="G26" s="91">
        <f>[8]Alcohol!G36</f>
        <v>6.35</v>
      </c>
      <c r="H26" s="131">
        <f>[8]Alcohol!H36</f>
        <v>3.39</v>
      </c>
      <c r="I26" s="28">
        <f>[8]Alcohol!I36</f>
        <v>9.7899999999999991</v>
      </c>
    </row>
    <row r="27" spans="2:9" x14ac:dyDescent="0.25">
      <c r="B27" s="20"/>
      <c r="C27" s="7" t="s">
        <v>109</v>
      </c>
      <c r="D27" s="91">
        <f>[8]Alcohol!D37</f>
        <v>8.61</v>
      </c>
      <c r="E27" s="131">
        <f>[8]Alcohol!E37</f>
        <v>5.0599999999999996</v>
      </c>
      <c r="F27" s="28">
        <f>[8]Alcohol!F37</f>
        <v>13.01</v>
      </c>
      <c r="G27" s="91">
        <f>[8]Alcohol!G37</f>
        <v>8.7200000000000006</v>
      </c>
      <c r="H27" s="131">
        <f>[8]Alcohol!H37</f>
        <v>5.26</v>
      </c>
      <c r="I27" s="28">
        <f>[8]Alcohol!I37</f>
        <v>12.44</v>
      </c>
    </row>
    <row r="28" spans="2:9" x14ac:dyDescent="0.25">
      <c r="B28" s="20"/>
      <c r="C28" s="7" t="s">
        <v>110</v>
      </c>
      <c r="D28" s="91">
        <f>[8]Alcohol!D38</f>
        <v>11.77</v>
      </c>
      <c r="E28" s="131">
        <f>[8]Alcohol!E38</f>
        <v>7.51</v>
      </c>
      <c r="F28" s="28">
        <f>[8]Alcohol!F38</f>
        <v>16.2</v>
      </c>
      <c r="G28" s="91">
        <f>[8]Alcohol!G38</f>
        <v>20.43</v>
      </c>
      <c r="H28" s="131">
        <f>[8]Alcohol!H38</f>
        <v>14.8</v>
      </c>
      <c r="I28" s="28">
        <f>[8]Alcohol!I38</f>
        <v>26.59</v>
      </c>
    </row>
    <row r="29" spans="2:9" x14ac:dyDescent="0.25">
      <c r="B29" s="20"/>
      <c r="C29" s="7" t="s">
        <v>111</v>
      </c>
      <c r="D29" s="91">
        <f>[8]Alcohol!D39</f>
        <v>12.87</v>
      </c>
      <c r="E29" s="131">
        <f>[8]Alcohol!E39</f>
        <v>8.43</v>
      </c>
      <c r="F29" s="28">
        <f>[8]Alcohol!F39</f>
        <v>17.87</v>
      </c>
      <c r="G29" s="91">
        <f>[8]Alcohol!G39</f>
        <v>25.14</v>
      </c>
      <c r="H29" s="131">
        <f>[8]Alcohol!H39</f>
        <v>18.25</v>
      </c>
      <c r="I29" s="28">
        <f>[8]Alcohol!I39</f>
        <v>32.590000000000003</v>
      </c>
    </row>
    <row r="30" spans="2:9" x14ac:dyDescent="0.25">
      <c r="B30" s="32"/>
      <c r="C30" s="8" t="s">
        <v>112</v>
      </c>
      <c r="D30" s="133">
        <f>[8]Alcohol!D40</f>
        <v>11.61</v>
      </c>
      <c r="E30" s="132">
        <f>[8]Alcohol!E40</f>
        <v>6.71</v>
      </c>
      <c r="F30" s="35">
        <f>[8]Alcohol!F40</f>
        <v>17.12</v>
      </c>
      <c r="G30" s="133">
        <f>[8]Alcohol!G40</f>
        <v>27.94</v>
      </c>
      <c r="H30" s="132">
        <f>[8]Alcohol!H40</f>
        <v>19.559999999999999</v>
      </c>
      <c r="I30" s="35">
        <f>[8]Alcohol!I40</f>
        <v>37.200000000000003</v>
      </c>
    </row>
    <row r="31" spans="2:9" x14ac:dyDescent="0.25">
      <c r="B31" s="7" t="s">
        <v>19</v>
      </c>
      <c r="C31" s="7" t="s">
        <v>107</v>
      </c>
      <c r="D31" s="91">
        <f>([8]Alcohol!D89+[8]Alcohol!D90)/2</f>
        <v>30.844999999999999</v>
      </c>
      <c r="E31" s="131">
        <f>([8]Alcohol!E89+[8]Alcohol!E90)/2</f>
        <v>19.330000000000002</v>
      </c>
      <c r="F31" s="28">
        <f>([8]Alcohol!F89+[8]Alcohol!F90)/2</f>
        <v>43.424999999999997</v>
      </c>
      <c r="G31" s="91">
        <f>([8]Alcohol!G89+[8]Alcohol!G90)/2</f>
        <v>76.150000000000006</v>
      </c>
      <c r="H31" s="131">
        <f>([8]Alcohol!H89+[8]Alcohol!H90)/2</f>
        <v>57.769999999999996</v>
      </c>
      <c r="I31" s="28">
        <f>([8]Alcohol!I89+[8]Alcohol!I90)/2</f>
        <v>96.199999999999989</v>
      </c>
    </row>
    <row r="32" spans="2:9" x14ac:dyDescent="0.25">
      <c r="B32" s="20"/>
      <c r="C32" s="7" t="s">
        <v>108</v>
      </c>
      <c r="D32" s="91">
        <f>([8]Alcohol!D90+[8]Alcohol!D91)/2</f>
        <v>26.96</v>
      </c>
      <c r="E32" s="131">
        <f>([8]Alcohol!E90+[8]Alcohol!E91)/2</f>
        <v>18.425000000000001</v>
      </c>
      <c r="F32" s="28">
        <f>([8]Alcohol!F90+[8]Alcohol!F91)/2</f>
        <v>36.6</v>
      </c>
      <c r="G32" s="91">
        <f>([8]Alcohol!G90+[8]Alcohol!G91)/2</f>
        <v>84.35</v>
      </c>
      <c r="H32" s="131">
        <f>([8]Alcohol!H90+[8]Alcohol!H91)/2</f>
        <v>66.984999999999999</v>
      </c>
      <c r="I32" s="28">
        <f>([8]Alcohol!I90+[8]Alcohol!I91)/2</f>
        <v>102.495</v>
      </c>
    </row>
    <row r="33" spans="2:9" x14ac:dyDescent="0.25">
      <c r="B33" s="20"/>
      <c r="C33" s="7" t="s">
        <v>109</v>
      </c>
      <c r="D33" s="91">
        <f>[8]Alcohol!D92</f>
        <v>16.350000000000001</v>
      </c>
      <c r="E33" s="131">
        <f>[8]Alcohol!E92</f>
        <v>11.14</v>
      </c>
      <c r="F33" s="28">
        <f>[8]Alcohol!F92</f>
        <v>22.6</v>
      </c>
      <c r="G33" s="91">
        <f>[8]Alcohol!G92</f>
        <v>63.26</v>
      </c>
      <c r="H33" s="131">
        <f>[8]Alcohol!H92</f>
        <v>49.77</v>
      </c>
      <c r="I33" s="28">
        <f>[8]Alcohol!I92</f>
        <v>77.23</v>
      </c>
    </row>
    <row r="34" spans="2:9" x14ac:dyDescent="0.25">
      <c r="B34" s="20"/>
      <c r="C34" s="7" t="s">
        <v>110</v>
      </c>
      <c r="D34" s="91">
        <f>[8]Alcohol!D93</f>
        <v>16.73</v>
      </c>
      <c r="E34" s="131">
        <f>[8]Alcohol!E93</f>
        <v>10.58</v>
      </c>
      <c r="F34" s="28">
        <f>[8]Alcohol!F93</f>
        <v>23.95</v>
      </c>
      <c r="G34" s="91">
        <f>[8]Alcohol!G93</f>
        <v>60.66</v>
      </c>
      <c r="H34" s="131">
        <f>[8]Alcohol!H93</f>
        <v>46.01</v>
      </c>
      <c r="I34" s="28">
        <f>[8]Alcohol!I93</f>
        <v>75.55</v>
      </c>
    </row>
    <row r="35" spans="2:9" x14ac:dyDescent="0.25">
      <c r="B35" s="20"/>
      <c r="C35" s="7" t="s">
        <v>111</v>
      </c>
      <c r="D35" s="91">
        <f>[8]Alcohol!D94</f>
        <v>20.61</v>
      </c>
      <c r="E35" s="131">
        <f>[8]Alcohol!E94</f>
        <v>14.78</v>
      </c>
      <c r="F35" s="28">
        <f>[8]Alcohol!F94</f>
        <v>27.04</v>
      </c>
      <c r="G35" s="91">
        <f>[8]Alcohol!G94</f>
        <v>57.08</v>
      </c>
      <c r="H35" s="131">
        <f>[8]Alcohol!H94</f>
        <v>45.04</v>
      </c>
      <c r="I35" s="28">
        <f>[8]Alcohol!I94</f>
        <v>71.14</v>
      </c>
    </row>
    <row r="36" spans="2:9" x14ac:dyDescent="0.25">
      <c r="B36" s="32"/>
      <c r="C36" s="8" t="s">
        <v>112</v>
      </c>
      <c r="D36" s="133">
        <f>[8]Alcohol!D95</f>
        <v>25.23</v>
      </c>
      <c r="E36" s="132">
        <f>[8]Alcohol!E95</f>
        <v>18.71</v>
      </c>
      <c r="F36" s="35">
        <f>[8]Alcohol!F95</f>
        <v>32.64</v>
      </c>
      <c r="G36" s="133">
        <f>[8]Alcohol!G95</f>
        <v>57.83</v>
      </c>
      <c r="H36" s="132">
        <f>[8]Alcohol!H95</f>
        <v>44.74</v>
      </c>
      <c r="I36" s="35">
        <f>[8]Alcohol!I95</f>
        <v>72.58</v>
      </c>
    </row>
    <row r="37" spans="2:9" x14ac:dyDescent="0.25">
      <c r="B37" s="7" t="s">
        <v>21</v>
      </c>
      <c r="C37" s="7" t="s">
        <v>107</v>
      </c>
    </row>
    <row r="38" spans="2:9" x14ac:dyDescent="0.25">
      <c r="B38" s="20"/>
      <c r="C38" s="7" t="s">
        <v>108</v>
      </c>
    </row>
    <row r="39" spans="2:9" x14ac:dyDescent="0.25">
      <c r="C39" s="7" t="s">
        <v>109</v>
      </c>
      <c r="D39" s="91">
        <f>[8]Alcohol!D176</f>
        <v>13.11</v>
      </c>
      <c r="E39" s="131">
        <f>[8]Alcohol!E176</f>
        <v>11.75</v>
      </c>
      <c r="F39" s="28">
        <f>[8]Alcohol!F176</f>
        <v>14.49</v>
      </c>
      <c r="G39" s="91">
        <f>[8]Alcohol!G176</f>
        <v>34.01</v>
      </c>
      <c r="H39" s="131">
        <f>[8]Alcohol!H176</f>
        <v>30.13</v>
      </c>
      <c r="I39" s="28">
        <f>[8]Alcohol!I176</f>
        <v>37.83</v>
      </c>
    </row>
    <row r="40" spans="2:9" x14ac:dyDescent="0.25">
      <c r="B40" s="20"/>
      <c r="C40" s="7" t="s">
        <v>110</v>
      </c>
      <c r="D40" s="91">
        <f>[8]Alcohol!D177</f>
        <v>18.079999999999998</v>
      </c>
      <c r="E40" s="131">
        <f>[8]Alcohol!E177</f>
        <v>16.55</v>
      </c>
      <c r="F40" s="28">
        <f>[8]Alcohol!F177</f>
        <v>19.62</v>
      </c>
      <c r="G40" s="91">
        <f>[8]Alcohol!G177</f>
        <v>45.2</v>
      </c>
      <c r="H40" s="131">
        <f>[8]Alcohol!H177</f>
        <v>40.57</v>
      </c>
      <c r="I40" s="28">
        <f>[8]Alcohol!I177</f>
        <v>49.91</v>
      </c>
    </row>
    <row r="41" spans="2:9" x14ac:dyDescent="0.25">
      <c r="B41" s="20"/>
      <c r="C41" s="7" t="s">
        <v>111</v>
      </c>
      <c r="D41" s="91">
        <f>[8]Alcohol!D178</f>
        <v>6.76</v>
      </c>
      <c r="E41" s="131">
        <f>[8]Alcohol!E178</f>
        <v>5.82</v>
      </c>
      <c r="F41" s="28">
        <f>[8]Alcohol!F178</f>
        <v>7.72</v>
      </c>
      <c r="G41" s="91">
        <f>[8]Alcohol!G178</f>
        <v>20.59</v>
      </c>
      <c r="H41" s="131">
        <f>[8]Alcohol!H178</f>
        <v>16.91</v>
      </c>
      <c r="I41" s="28">
        <f>[8]Alcohol!I178</f>
        <v>24.13</v>
      </c>
    </row>
    <row r="42" spans="2:9" x14ac:dyDescent="0.25">
      <c r="B42" s="32"/>
      <c r="C42" s="8" t="s">
        <v>112</v>
      </c>
      <c r="D42" s="133">
        <f>[8]Alcohol!D179</f>
        <v>7.91</v>
      </c>
      <c r="E42" s="132">
        <f>[8]Alcohol!E179</f>
        <v>6.62</v>
      </c>
      <c r="F42" s="35">
        <f>[8]Alcohol!F179</f>
        <v>9.25</v>
      </c>
      <c r="G42" s="133">
        <f>[8]Alcohol!G179</f>
        <v>21.59</v>
      </c>
      <c r="H42" s="132">
        <f>[8]Alcohol!H179</f>
        <v>17.29</v>
      </c>
      <c r="I42" s="35">
        <f>[8]Alcohol!I179</f>
        <v>26.15</v>
      </c>
    </row>
    <row r="43" spans="2:9" x14ac:dyDescent="0.25">
      <c r="B43" s="7" t="s">
        <v>23</v>
      </c>
      <c r="C43" s="7" t="s">
        <v>107</v>
      </c>
      <c r="D43" s="91">
        <f>[8]Alcohol!D7</f>
        <v>4.32</v>
      </c>
      <c r="E43" s="131">
        <f>[8]Alcohol!E7</f>
        <v>2.57</v>
      </c>
      <c r="F43" s="28">
        <f>[8]Alcohol!F7</f>
        <v>6.51</v>
      </c>
      <c r="G43" s="91">
        <f>[8]Alcohol!G7</f>
        <v>15.4</v>
      </c>
      <c r="H43" s="131">
        <f>[8]Alcohol!H7</f>
        <v>8.8000000000000007</v>
      </c>
      <c r="I43" s="28">
        <f>[8]Alcohol!I7</f>
        <v>23.29</v>
      </c>
    </row>
    <row r="44" spans="2:9" x14ac:dyDescent="0.25">
      <c r="C44" s="7" t="s">
        <v>108</v>
      </c>
    </row>
    <row r="45" spans="2:9" x14ac:dyDescent="0.25">
      <c r="B45" s="20"/>
      <c r="C45" s="7" t="s">
        <v>109</v>
      </c>
      <c r="D45" s="91">
        <f>[8]Alcohol!D8</f>
        <v>8.2899999999999991</v>
      </c>
      <c r="E45" s="131">
        <f>[8]Alcohol!E8</f>
        <v>4.78</v>
      </c>
      <c r="F45" s="28">
        <f>[8]Alcohol!F8</f>
        <v>12.52</v>
      </c>
      <c r="G45" s="91">
        <f>[8]Alcohol!G8</f>
        <v>22.96</v>
      </c>
      <c r="H45" s="131">
        <f>[8]Alcohol!H8</f>
        <v>15.63</v>
      </c>
      <c r="I45" s="28">
        <f>[8]Alcohol!I8</f>
        <v>31.55</v>
      </c>
    </row>
    <row r="46" spans="2:9" x14ac:dyDescent="0.25">
      <c r="B46" s="20"/>
      <c r="C46" s="7" t="s">
        <v>110</v>
      </c>
    </row>
    <row r="47" spans="2:9" x14ac:dyDescent="0.25">
      <c r="B47" s="20"/>
      <c r="C47" s="7" t="s">
        <v>111</v>
      </c>
      <c r="D47" s="91">
        <f>[8]Alcohol!D9</f>
        <v>6.55</v>
      </c>
      <c r="E47" s="131">
        <f>[8]Alcohol!E9</f>
        <v>4.7</v>
      </c>
      <c r="F47" s="28">
        <f>[8]Alcohol!F9</f>
        <v>8.4600000000000009</v>
      </c>
      <c r="G47" s="91">
        <f>[8]Alcohol!G9</f>
        <v>20.57</v>
      </c>
      <c r="H47" s="131">
        <f>[8]Alcohol!H9</f>
        <v>15.29</v>
      </c>
      <c r="I47" s="28">
        <f>[8]Alcohol!I9</f>
        <v>27.3</v>
      </c>
    </row>
    <row r="48" spans="2:9" x14ac:dyDescent="0.25">
      <c r="B48" s="32"/>
      <c r="C48" s="8" t="s">
        <v>112</v>
      </c>
      <c r="D48" s="133"/>
      <c r="E48" s="132"/>
      <c r="F48" s="35"/>
      <c r="G48" s="133"/>
      <c r="H48" s="132"/>
      <c r="I48" s="35"/>
    </row>
    <row r="49" spans="2:9" x14ac:dyDescent="0.25">
      <c r="B49" s="7" t="s">
        <v>29</v>
      </c>
      <c r="C49" s="7" t="s">
        <v>107</v>
      </c>
    </row>
    <row r="50" spans="2:9" x14ac:dyDescent="0.25">
      <c r="B50" s="20"/>
      <c r="C50" s="7" t="s">
        <v>108</v>
      </c>
    </row>
    <row r="51" spans="2:9" x14ac:dyDescent="0.25">
      <c r="B51" s="20"/>
      <c r="C51" s="7" t="s">
        <v>109</v>
      </c>
    </row>
    <row r="52" spans="2:9" x14ac:dyDescent="0.25">
      <c r="C52" s="7" t="s">
        <v>110</v>
      </c>
      <c r="D52" s="91">
        <f>[8]Alcohol!D154</f>
        <v>2.98</v>
      </c>
      <c r="E52" s="131">
        <f>[8]Alcohol!E154</f>
        <v>1.83</v>
      </c>
      <c r="F52" s="28">
        <f>[8]Alcohol!F154</f>
        <v>4.2300000000000004</v>
      </c>
      <c r="G52" s="91">
        <f>[8]Alcohol!G154</f>
        <v>7.51</v>
      </c>
      <c r="H52" s="131">
        <f>[8]Alcohol!H154</f>
        <v>5.29</v>
      </c>
      <c r="I52" s="28">
        <f>[8]Alcohol!I154</f>
        <v>9.8800000000000008</v>
      </c>
    </row>
    <row r="53" spans="2:9" x14ac:dyDescent="0.25">
      <c r="B53" s="20"/>
      <c r="C53" s="7" t="s">
        <v>111</v>
      </c>
      <c r="D53" s="91">
        <f>[8]Alcohol!D155</f>
        <v>2.67</v>
      </c>
      <c r="E53" s="131">
        <f>[8]Alcohol!E155</f>
        <v>1.63</v>
      </c>
      <c r="F53" s="28">
        <f>[8]Alcohol!F155</f>
        <v>3.86</v>
      </c>
      <c r="G53" s="91">
        <f>[8]Alcohol!G155</f>
        <v>2.5299999999999998</v>
      </c>
      <c r="H53" s="131">
        <f>[8]Alcohol!H155</f>
        <v>1.17</v>
      </c>
      <c r="I53" s="28">
        <f>[8]Alcohol!I155</f>
        <v>4.12</v>
      </c>
    </row>
    <row r="54" spans="2:9" x14ac:dyDescent="0.25">
      <c r="B54" s="32"/>
      <c r="C54" s="8" t="s">
        <v>112</v>
      </c>
      <c r="D54" s="133"/>
      <c r="E54" s="132"/>
      <c r="F54" s="35"/>
      <c r="G54" s="133"/>
      <c r="H54" s="132"/>
      <c r="I54" s="35"/>
    </row>
    <row r="55" spans="2:9" x14ac:dyDescent="0.25">
      <c r="B55" s="20" t="s">
        <v>113</v>
      </c>
      <c r="C55" s="7" t="s">
        <v>107</v>
      </c>
      <c r="D55" s="135">
        <f>[8]Alcohol!D113</f>
        <v>1.68</v>
      </c>
      <c r="E55" s="146">
        <f>[8]Alcohol!E113</f>
        <v>0.28999999999999998</v>
      </c>
      <c r="F55" s="96">
        <f>[8]Alcohol!F113</f>
        <v>3.67</v>
      </c>
      <c r="G55" s="135">
        <f>[8]Alcohol!G113</f>
        <v>5.75</v>
      </c>
      <c r="H55" s="146">
        <f>[8]Alcohol!H113</f>
        <v>3.5</v>
      </c>
      <c r="I55" s="96">
        <f>[8]Alcohol!I113</f>
        <v>8.5</v>
      </c>
    </row>
    <row r="56" spans="2:9" x14ac:dyDescent="0.25">
      <c r="B56" s="20"/>
      <c r="C56" s="7" t="s">
        <v>108</v>
      </c>
      <c r="D56" s="91">
        <f>[8]Alcohol!D114</f>
        <v>4.0599999999999996</v>
      </c>
      <c r="E56" s="131">
        <f>[8]Alcohol!E114</f>
        <v>1.79</v>
      </c>
      <c r="F56" s="28">
        <f>[8]Alcohol!F114</f>
        <v>6.7</v>
      </c>
      <c r="G56" s="91">
        <f>[8]Alcohol!G114</f>
        <v>6.63</v>
      </c>
      <c r="H56" s="131">
        <f>[8]Alcohol!H114</f>
        <v>4.04</v>
      </c>
      <c r="I56" s="28">
        <f>[8]Alcohol!I114</f>
        <v>9.39</v>
      </c>
    </row>
    <row r="57" spans="2:9" x14ac:dyDescent="0.25">
      <c r="B57" s="20"/>
      <c r="C57" s="7" t="s">
        <v>109</v>
      </c>
      <c r="D57" s="91">
        <f>[8]Alcohol!D115</f>
        <v>1.82</v>
      </c>
      <c r="E57" s="131">
        <f>[8]Alcohol!E115</f>
        <v>0.57999999999999996</v>
      </c>
      <c r="F57" s="28">
        <f>[8]Alcohol!F115</f>
        <v>3.34</v>
      </c>
      <c r="G57" s="91">
        <f>[8]Alcohol!G115</f>
        <v>5.34</v>
      </c>
      <c r="H57" s="131">
        <f>[8]Alcohol!H115</f>
        <v>3.1</v>
      </c>
      <c r="I57" s="28">
        <f>[8]Alcohol!I115</f>
        <v>7.89</v>
      </c>
    </row>
    <row r="58" spans="2:9" x14ac:dyDescent="0.25">
      <c r="B58" s="20"/>
      <c r="C58" s="7" t="s">
        <v>110</v>
      </c>
      <c r="D58" s="91">
        <f>[8]Alcohol!D116</f>
        <v>2.34</v>
      </c>
      <c r="E58" s="131">
        <f>[8]Alcohol!E116</f>
        <v>0.69</v>
      </c>
      <c r="F58" s="28">
        <f>[8]Alcohol!F116</f>
        <v>4.32</v>
      </c>
      <c r="G58" s="91">
        <f>[8]Alcohol!G116</f>
        <v>7.03</v>
      </c>
      <c r="H58" s="131">
        <f>[8]Alcohol!H116</f>
        <v>3.94</v>
      </c>
      <c r="I58" s="28">
        <f>[8]Alcohol!I116</f>
        <v>10.41</v>
      </c>
    </row>
    <row r="59" spans="2:9" x14ac:dyDescent="0.25">
      <c r="B59" s="20"/>
      <c r="C59" s="7" t="s">
        <v>111</v>
      </c>
      <c r="D59" s="91">
        <f>[8]Alcohol!D117</f>
        <v>3.31</v>
      </c>
      <c r="E59" s="131">
        <f>[8]Alcohol!E117</f>
        <v>1.5</v>
      </c>
      <c r="F59" s="28">
        <f>[8]Alcohol!F117</f>
        <v>5.36</v>
      </c>
      <c r="G59" s="91">
        <f>[8]Alcohol!G117</f>
        <v>6.28</v>
      </c>
      <c r="H59" s="131">
        <f>[8]Alcohol!H117</f>
        <v>3.67</v>
      </c>
      <c r="I59" s="28">
        <f>[8]Alcohol!I117</f>
        <v>9.23</v>
      </c>
    </row>
    <row r="60" spans="2:9" x14ac:dyDescent="0.25">
      <c r="B60" s="32"/>
      <c r="C60" s="8" t="s">
        <v>112</v>
      </c>
      <c r="D60" s="133">
        <f>[8]Alcohol!D118</f>
        <v>1.44</v>
      </c>
      <c r="E60" s="132">
        <f>[8]Alcohol!E118</f>
        <v>0.31</v>
      </c>
      <c r="F60" s="35">
        <f>[8]Alcohol!F118</f>
        <v>3</v>
      </c>
      <c r="G60" s="133">
        <f>[8]Alcohol!G118</f>
        <v>4.62</v>
      </c>
      <c r="H60" s="132">
        <f>[8]Alcohol!H118</f>
        <v>1.72</v>
      </c>
      <c r="I60" s="35">
        <f>[8]Alcohol!I118</f>
        <v>8.1</v>
      </c>
    </row>
    <row r="61" spans="2:9" x14ac:dyDescent="0.25">
      <c r="B61" s="20" t="s">
        <v>39</v>
      </c>
      <c r="C61" s="7" t="s">
        <v>107</v>
      </c>
    </row>
    <row r="62" spans="2:9" x14ac:dyDescent="0.25">
      <c r="C62" s="7" t="s">
        <v>108</v>
      </c>
    </row>
    <row r="63" spans="2:9" x14ac:dyDescent="0.25">
      <c r="B63" s="20"/>
      <c r="C63" s="7" t="s">
        <v>109</v>
      </c>
    </row>
    <row r="64" spans="2:9" x14ac:dyDescent="0.25">
      <c r="B64" s="20"/>
      <c r="C64" s="7" t="s">
        <v>110</v>
      </c>
    </row>
    <row r="65" spans="2:9" x14ac:dyDescent="0.25">
      <c r="B65" s="20"/>
      <c r="C65" s="7" t="s">
        <v>111</v>
      </c>
      <c r="D65" s="91">
        <f>[8]Alcohol!D134</f>
        <v>17.27</v>
      </c>
      <c r="E65" s="131">
        <f>[8]Alcohol!E134</f>
        <v>13.67</v>
      </c>
      <c r="F65" s="28">
        <f>[8]Alcohol!F134</f>
        <v>21.38</v>
      </c>
      <c r="G65" s="91">
        <f>[8]Alcohol!G134</f>
        <v>33.46</v>
      </c>
      <c r="H65" s="131">
        <f>[8]Alcohol!H134</f>
        <v>29.82</v>
      </c>
      <c r="I65" s="28">
        <f>[8]Alcohol!I134</f>
        <v>37.5</v>
      </c>
    </row>
    <row r="66" spans="2:9" x14ac:dyDescent="0.25">
      <c r="B66" s="32"/>
      <c r="C66" s="8" t="s">
        <v>112</v>
      </c>
      <c r="D66" s="133">
        <f>[8]Alcohol!D135</f>
        <v>27.5</v>
      </c>
      <c r="E66" s="132">
        <f>[8]Alcohol!E135</f>
        <v>22.6</v>
      </c>
      <c r="F66" s="35">
        <f>[8]Alcohol!F135</f>
        <v>32.07</v>
      </c>
      <c r="G66" s="133">
        <f>[8]Alcohol!G135</f>
        <v>61.25</v>
      </c>
      <c r="H66" s="132">
        <f>[8]Alcohol!H135</f>
        <v>55.13</v>
      </c>
      <c r="I66" s="35">
        <f>[8]Alcohol!I135</f>
        <v>66.66</v>
      </c>
    </row>
    <row r="68" spans="2:9" x14ac:dyDescent="0.25">
      <c r="B68" s="7" t="s">
        <v>102</v>
      </c>
      <c r="D68" s="134"/>
      <c r="G68" s="134"/>
    </row>
    <row r="69" spans="2:9" ht="17.25" x14ac:dyDescent="0.25">
      <c r="B69" s="7" t="s">
        <v>42</v>
      </c>
      <c r="D69" s="134"/>
      <c r="G69" s="134"/>
    </row>
    <row r="70" spans="2:9" x14ac:dyDescent="0.25">
      <c r="B70" s="7" t="s">
        <v>103</v>
      </c>
      <c r="D70" s="134"/>
      <c r="G70" s="134"/>
    </row>
  </sheetData>
  <mergeCells count="3">
    <mergeCell ref="D4:I4"/>
    <mergeCell ref="D5:F5"/>
    <mergeCell ref="G5:I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22" workbookViewId="0">
      <selection activeCell="C20" sqref="C20"/>
    </sheetView>
  </sheetViews>
  <sheetFormatPr defaultRowHeight="15" x14ac:dyDescent="0.25"/>
  <cols>
    <col min="1" max="1" width="9.140625" style="97"/>
    <col min="2" max="2" width="9.7109375" style="97" customWidth="1"/>
    <col min="3" max="6" width="8.7109375" style="97" customWidth="1"/>
    <col min="7" max="16384" width="9.140625" style="97"/>
  </cols>
  <sheetData>
    <row r="1" spans="1:6" x14ac:dyDescent="0.25">
      <c r="A1" s="97" t="s">
        <v>118</v>
      </c>
    </row>
    <row r="2" spans="1:6" x14ac:dyDescent="0.25">
      <c r="A2" s="97" t="s">
        <v>260</v>
      </c>
    </row>
    <row r="4" spans="1:6" x14ac:dyDescent="0.25">
      <c r="C4" s="136" t="s">
        <v>122</v>
      </c>
    </row>
    <row r="5" spans="1:6" x14ac:dyDescent="0.25">
      <c r="C5" s="97" t="s">
        <v>119</v>
      </c>
      <c r="E5" s="137" t="s">
        <v>120</v>
      </c>
    </row>
    <row r="6" spans="1:6" x14ac:dyDescent="0.25">
      <c r="A6" s="138"/>
      <c r="B6" s="138"/>
      <c r="C6" s="138" t="s">
        <v>263</v>
      </c>
      <c r="D6" s="138" t="s">
        <v>262</v>
      </c>
      <c r="E6" s="141" t="s">
        <v>263</v>
      </c>
      <c r="F6" s="138" t="s">
        <v>262</v>
      </c>
    </row>
    <row r="7" spans="1:6" x14ac:dyDescent="0.25">
      <c r="A7" s="20" t="s">
        <v>8</v>
      </c>
      <c r="B7" s="24" t="s">
        <v>123</v>
      </c>
      <c r="C7" s="24">
        <v>175.99999999999989</v>
      </c>
      <c r="D7" s="24">
        <v>958.99999999999636</v>
      </c>
      <c r="E7" s="137">
        <v>46.999999999999837</v>
      </c>
      <c r="F7" s="24">
        <v>89.000000000000028</v>
      </c>
    </row>
    <row r="8" spans="1:6" x14ac:dyDescent="0.25">
      <c r="A8" s="24"/>
      <c r="B8" s="24" t="s">
        <v>124</v>
      </c>
      <c r="C8" s="24">
        <v>314.00000000000063</v>
      </c>
      <c r="D8" s="24">
        <v>1145.9999999999977</v>
      </c>
      <c r="E8" s="137">
        <v>108</v>
      </c>
      <c r="F8" s="24">
        <v>128.00000000000017</v>
      </c>
    </row>
    <row r="9" spans="1:6" x14ac:dyDescent="0.25">
      <c r="B9" s="20" t="s">
        <v>107</v>
      </c>
      <c r="C9" s="139">
        <v>461.00000000000153</v>
      </c>
      <c r="D9" s="139">
        <v>1566.0000000000002</v>
      </c>
      <c r="E9" s="140">
        <v>164.00000000000009</v>
      </c>
      <c r="F9" s="139">
        <v>225.00000000000009</v>
      </c>
    </row>
    <row r="10" spans="1:6" x14ac:dyDescent="0.25">
      <c r="A10" s="20"/>
      <c r="B10" s="20" t="s">
        <v>108</v>
      </c>
      <c r="C10" s="139">
        <v>662.00000000000068</v>
      </c>
      <c r="D10" s="139">
        <v>2114.0000000000023</v>
      </c>
      <c r="E10" s="140">
        <v>267.99999999999955</v>
      </c>
      <c r="F10" s="139">
        <v>322.99999999999926</v>
      </c>
    </row>
    <row r="11" spans="1:6" x14ac:dyDescent="0.25">
      <c r="A11" s="20"/>
      <c r="B11" s="20" t="s">
        <v>109</v>
      </c>
      <c r="C11" s="97">
        <v>790.00000000000045</v>
      </c>
      <c r="D11" s="97">
        <v>2479.9999999999977</v>
      </c>
      <c r="E11" s="137">
        <v>329.00000000000057</v>
      </c>
      <c r="F11" s="97">
        <v>376.99999999999949</v>
      </c>
    </row>
    <row r="12" spans="1:6" x14ac:dyDescent="0.25">
      <c r="A12" s="20"/>
      <c r="B12" s="20" t="s">
        <v>110</v>
      </c>
      <c r="C12" s="97">
        <v>953.00000000000068</v>
      </c>
      <c r="D12" s="97">
        <v>3110.0000000000073</v>
      </c>
      <c r="E12" s="137">
        <v>462.00000000000074</v>
      </c>
      <c r="F12" s="97">
        <v>524.00000000000114</v>
      </c>
    </row>
    <row r="13" spans="1:6" x14ac:dyDescent="0.25">
      <c r="A13" s="20"/>
      <c r="B13" s="20" t="s">
        <v>111</v>
      </c>
      <c r="C13" s="97">
        <v>1265.9999999999982</v>
      </c>
      <c r="D13" s="97">
        <v>3533.9999999999932</v>
      </c>
      <c r="E13" s="137">
        <v>687</v>
      </c>
      <c r="F13" s="97">
        <v>687.99999999999943</v>
      </c>
    </row>
    <row r="14" spans="1:6" x14ac:dyDescent="0.25">
      <c r="A14" s="32"/>
      <c r="B14" s="32" t="s">
        <v>112</v>
      </c>
      <c r="C14" s="138">
        <v>1519.0000000000018</v>
      </c>
      <c r="D14" s="138">
        <v>4393.9999999999945</v>
      </c>
      <c r="E14" s="141">
        <v>898.00000000000068</v>
      </c>
      <c r="F14" s="138">
        <v>802.00000000000091</v>
      </c>
    </row>
    <row r="15" spans="1:6" x14ac:dyDescent="0.25">
      <c r="A15" s="20" t="s">
        <v>10</v>
      </c>
      <c r="B15" s="20" t="s">
        <v>109</v>
      </c>
      <c r="C15" s="97">
        <v>209.00000000000006</v>
      </c>
      <c r="D15" s="97">
        <v>493.00000000000011</v>
      </c>
      <c r="E15" s="137">
        <v>63.000000000000043</v>
      </c>
      <c r="F15" s="97">
        <v>103.00000000000003</v>
      </c>
    </row>
    <row r="16" spans="1:6" x14ac:dyDescent="0.25">
      <c r="A16" s="20"/>
      <c r="B16" s="20" t="s">
        <v>110</v>
      </c>
      <c r="C16" s="97">
        <v>370.0000000000004</v>
      </c>
      <c r="D16" s="97">
        <v>891.00000000000023</v>
      </c>
      <c r="E16" s="137">
        <v>135.00000000000006</v>
      </c>
      <c r="F16" s="97">
        <v>167</v>
      </c>
    </row>
    <row r="17" spans="1:6" x14ac:dyDescent="0.25">
      <c r="A17" s="20"/>
      <c r="B17" s="20" t="s">
        <v>111</v>
      </c>
      <c r="C17" s="97">
        <v>370.0000000000004</v>
      </c>
      <c r="D17" s="97">
        <v>891.00000000000023</v>
      </c>
      <c r="E17" s="137">
        <v>135.00000000000006</v>
      </c>
      <c r="F17" s="97">
        <v>167</v>
      </c>
    </row>
    <row r="18" spans="1:6" x14ac:dyDescent="0.25">
      <c r="A18" s="32"/>
      <c r="B18" s="32" t="s">
        <v>112</v>
      </c>
      <c r="C18" s="138">
        <v>411.99999999999903</v>
      </c>
      <c r="D18" s="138">
        <v>311</v>
      </c>
      <c r="E18" s="141">
        <v>120.99999999999983</v>
      </c>
      <c r="F18" s="138">
        <v>62.000000000000092</v>
      </c>
    </row>
    <row r="19" spans="1:6" x14ac:dyDescent="0.25">
      <c r="A19" s="20" t="s">
        <v>14</v>
      </c>
      <c r="B19" s="20" t="s">
        <v>109</v>
      </c>
      <c r="C19" s="97">
        <v>295.00000000000006</v>
      </c>
      <c r="D19" s="97">
        <v>684.00000000000057</v>
      </c>
      <c r="E19" s="137">
        <v>61.000000000000021</v>
      </c>
      <c r="F19" s="97">
        <v>248.00000000000003</v>
      </c>
    </row>
    <row r="20" spans="1:6" x14ac:dyDescent="0.25">
      <c r="A20" s="20"/>
      <c r="B20" s="20" t="s">
        <v>110</v>
      </c>
      <c r="C20" s="97">
        <v>265.00000000000023</v>
      </c>
      <c r="D20" s="97">
        <v>791.00000000000011</v>
      </c>
      <c r="E20" s="137">
        <v>83.000000000000014</v>
      </c>
      <c r="F20" s="97">
        <v>257.00000000000011</v>
      </c>
    </row>
    <row r="21" spans="1:6" x14ac:dyDescent="0.25">
      <c r="A21" s="32"/>
      <c r="B21" s="32" t="s">
        <v>111</v>
      </c>
      <c r="C21" s="138">
        <v>255.00000000000014</v>
      </c>
      <c r="D21" s="138">
        <v>922.99999999999932</v>
      </c>
      <c r="E21" s="141">
        <v>86.000000000000043</v>
      </c>
      <c r="F21" s="138">
        <v>279.00000000000006</v>
      </c>
    </row>
    <row r="22" spans="1:6" x14ac:dyDescent="0.25">
      <c r="A22" s="20" t="s">
        <v>16</v>
      </c>
      <c r="B22" s="20" t="s">
        <v>123</v>
      </c>
      <c r="C22" s="24">
        <v>12</v>
      </c>
      <c r="D22" s="24">
        <v>12</v>
      </c>
      <c r="E22" s="142">
        <v>2.000000000000004</v>
      </c>
      <c r="F22" s="26">
        <v>4</v>
      </c>
    </row>
    <row r="23" spans="1:6" x14ac:dyDescent="0.25">
      <c r="A23" s="20"/>
      <c r="B23" s="20" t="s">
        <v>124</v>
      </c>
      <c r="C23" s="24">
        <v>13.000000000000112</v>
      </c>
      <c r="D23" s="24">
        <v>15</v>
      </c>
      <c r="E23" s="137">
        <v>6.9999999999999218</v>
      </c>
      <c r="F23" s="26">
        <v>2</v>
      </c>
    </row>
    <row r="24" spans="1:6" x14ac:dyDescent="0.25">
      <c r="B24" s="20" t="s">
        <v>107</v>
      </c>
      <c r="C24" s="97">
        <v>10</v>
      </c>
      <c r="D24" s="97">
        <v>18.000000000000011</v>
      </c>
      <c r="E24" s="142">
        <v>2.0000000000000151</v>
      </c>
      <c r="F24" s="22">
        <v>1</v>
      </c>
    </row>
    <row r="25" spans="1:6" x14ac:dyDescent="0.25">
      <c r="A25" s="20"/>
      <c r="B25" s="20" t="s">
        <v>108</v>
      </c>
      <c r="C25" s="97">
        <v>15.000000000000002</v>
      </c>
      <c r="D25" s="97">
        <v>20.999999999999861</v>
      </c>
      <c r="E25" s="137">
        <v>8.9999999999999201</v>
      </c>
      <c r="F25" s="22">
        <v>2.00000000000002</v>
      </c>
    </row>
    <row r="26" spans="1:6" x14ac:dyDescent="0.25">
      <c r="A26" s="20"/>
      <c r="B26" s="20" t="s">
        <v>109</v>
      </c>
      <c r="C26" s="97">
        <v>24.000000000000089</v>
      </c>
      <c r="D26" s="97">
        <v>29.000000000000039</v>
      </c>
      <c r="E26" s="137">
        <v>15.999999999999888</v>
      </c>
      <c r="F26" s="97">
        <v>15.999999999999908</v>
      </c>
    </row>
    <row r="27" spans="1:6" x14ac:dyDescent="0.25">
      <c r="A27" s="20"/>
      <c r="B27" s="20" t="s">
        <v>110</v>
      </c>
      <c r="C27" s="97">
        <v>37.000000000000114</v>
      </c>
      <c r="D27" s="97">
        <v>54.999999999998913</v>
      </c>
      <c r="E27" s="137">
        <v>24.000000000000448</v>
      </c>
      <c r="F27" s="97">
        <v>15.999999999999879</v>
      </c>
    </row>
    <row r="28" spans="1:6" x14ac:dyDescent="0.25">
      <c r="A28" s="20"/>
      <c r="B28" s="20" t="s">
        <v>111</v>
      </c>
      <c r="C28" s="97">
        <v>35.999999999999524</v>
      </c>
      <c r="D28" s="97">
        <v>59.000000000000234</v>
      </c>
      <c r="E28" s="137">
        <v>24.999999999999829</v>
      </c>
      <c r="F28" s="97">
        <v>28</v>
      </c>
    </row>
    <row r="29" spans="1:6" x14ac:dyDescent="0.25">
      <c r="A29" s="32"/>
      <c r="B29" s="32" t="s">
        <v>112</v>
      </c>
      <c r="C29" s="138">
        <v>25.000000000000206</v>
      </c>
      <c r="D29" s="138">
        <v>43.999999999999687</v>
      </c>
      <c r="E29" s="141">
        <v>23.00000000000022</v>
      </c>
      <c r="F29" s="138">
        <v>23.999999999999751</v>
      </c>
    </row>
    <row r="30" spans="1:6" x14ac:dyDescent="0.25">
      <c r="A30" s="20" t="s">
        <v>19</v>
      </c>
      <c r="B30" s="20" t="s">
        <v>124</v>
      </c>
      <c r="C30" s="24">
        <v>62</v>
      </c>
      <c r="D30" s="24">
        <v>144</v>
      </c>
      <c r="E30" s="145">
        <v>19</v>
      </c>
      <c r="F30" s="24">
        <v>19</v>
      </c>
    </row>
    <row r="31" spans="1:6" x14ac:dyDescent="0.25">
      <c r="A31" s="20"/>
      <c r="B31" s="20" t="s">
        <v>124</v>
      </c>
      <c r="C31" s="24">
        <v>20</v>
      </c>
      <c r="D31" s="24">
        <v>54</v>
      </c>
      <c r="E31" s="137">
        <v>7</v>
      </c>
      <c r="F31" s="26">
        <v>2</v>
      </c>
    </row>
    <row r="32" spans="1:6" x14ac:dyDescent="0.25">
      <c r="B32" s="20" t="s">
        <v>107</v>
      </c>
      <c r="C32" s="24">
        <v>74</v>
      </c>
      <c r="D32" s="24">
        <v>145</v>
      </c>
      <c r="E32" s="137">
        <v>21</v>
      </c>
      <c r="F32" s="24">
        <v>22</v>
      </c>
    </row>
    <row r="33" spans="1:6" x14ac:dyDescent="0.25">
      <c r="A33" s="20"/>
      <c r="B33" s="20" t="s">
        <v>108</v>
      </c>
      <c r="C33" s="24">
        <v>27</v>
      </c>
      <c r="D33" s="24">
        <v>86</v>
      </c>
      <c r="E33" s="137">
        <v>12</v>
      </c>
      <c r="F33" s="24">
        <v>7</v>
      </c>
    </row>
    <row r="34" spans="1:6" x14ac:dyDescent="0.25">
      <c r="A34" s="20"/>
      <c r="B34" s="20" t="s">
        <v>109</v>
      </c>
      <c r="C34" s="24">
        <v>48</v>
      </c>
      <c r="D34" s="24">
        <v>123</v>
      </c>
      <c r="E34" s="137">
        <v>23</v>
      </c>
      <c r="F34" s="24">
        <v>8</v>
      </c>
    </row>
    <row r="35" spans="1:6" x14ac:dyDescent="0.25">
      <c r="A35" s="20"/>
      <c r="B35" s="20" t="s">
        <v>110</v>
      </c>
      <c r="C35" s="24">
        <v>41</v>
      </c>
      <c r="D35" s="24">
        <v>99</v>
      </c>
      <c r="E35" s="137">
        <v>21</v>
      </c>
      <c r="F35" s="24">
        <v>9</v>
      </c>
    </row>
    <row r="36" spans="1:6" x14ac:dyDescent="0.25">
      <c r="A36" s="20"/>
      <c r="B36" s="20" t="s">
        <v>111</v>
      </c>
      <c r="C36" s="24">
        <v>76</v>
      </c>
      <c r="D36" s="24">
        <v>122</v>
      </c>
      <c r="E36" s="137">
        <v>44</v>
      </c>
      <c r="F36" s="24">
        <v>15</v>
      </c>
    </row>
    <row r="37" spans="1:6" x14ac:dyDescent="0.25">
      <c r="A37" s="32"/>
      <c r="B37" s="32" t="s">
        <v>112</v>
      </c>
      <c r="C37" s="138">
        <v>64</v>
      </c>
      <c r="D37" s="138">
        <v>100</v>
      </c>
      <c r="E37" s="141">
        <v>27</v>
      </c>
      <c r="F37" s="138">
        <v>9</v>
      </c>
    </row>
    <row r="38" spans="1:6" x14ac:dyDescent="0.25">
      <c r="A38" s="20" t="s">
        <v>21</v>
      </c>
      <c r="B38" s="20" t="s">
        <v>109</v>
      </c>
      <c r="C38" s="97">
        <v>411.99999999999903</v>
      </c>
      <c r="D38" s="97">
        <v>311</v>
      </c>
      <c r="E38" s="137">
        <v>120.99999999999983</v>
      </c>
      <c r="F38" s="97">
        <v>62.000000000000092</v>
      </c>
    </row>
    <row r="39" spans="1:6" x14ac:dyDescent="0.25">
      <c r="A39" s="20"/>
      <c r="B39" s="20" t="s">
        <v>110</v>
      </c>
      <c r="C39" s="97">
        <v>695</v>
      </c>
      <c r="D39" s="97">
        <v>491.99999999999949</v>
      </c>
      <c r="E39" s="137">
        <v>188.00000000000065</v>
      </c>
      <c r="F39" s="97">
        <v>112.00000000000014</v>
      </c>
    </row>
    <row r="40" spans="1:6" x14ac:dyDescent="0.25">
      <c r="A40" s="20"/>
      <c r="B40" s="20" t="s">
        <v>111</v>
      </c>
      <c r="C40" s="97">
        <v>192.00000000000003</v>
      </c>
      <c r="D40" s="97">
        <v>132.00000000000048</v>
      </c>
      <c r="E40" s="137">
        <v>55.999999999999922</v>
      </c>
      <c r="F40" s="97">
        <v>35.000000000000007</v>
      </c>
    </row>
    <row r="41" spans="1:6" x14ac:dyDescent="0.25">
      <c r="A41" s="32"/>
      <c r="B41" s="32" t="s">
        <v>112</v>
      </c>
      <c r="C41" s="138">
        <v>174.00000000000009</v>
      </c>
      <c r="D41" s="138">
        <v>98.000000000000128</v>
      </c>
      <c r="E41" s="141">
        <v>65.999999999999886</v>
      </c>
      <c r="F41" s="138">
        <v>28.000000000000028</v>
      </c>
    </row>
    <row r="42" spans="1:6" x14ac:dyDescent="0.25">
      <c r="A42" s="20" t="s">
        <v>23</v>
      </c>
      <c r="B42" s="20" t="s">
        <v>107</v>
      </c>
      <c r="C42" s="97">
        <v>18.000000000000007</v>
      </c>
      <c r="D42" s="97">
        <v>40.00000000000005</v>
      </c>
      <c r="E42" s="142">
        <v>4.000000000000016</v>
      </c>
      <c r="F42" s="22">
        <v>3.0000000000000031</v>
      </c>
    </row>
    <row r="43" spans="1:6" x14ac:dyDescent="0.25">
      <c r="A43" s="20"/>
      <c r="B43" s="20" t="s">
        <v>109</v>
      </c>
      <c r="C43" s="97">
        <v>29.000000000000028</v>
      </c>
      <c r="D43" s="97">
        <v>73.000000000000071</v>
      </c>
      <c r="E43" s="137">
        <v>8.0000000000000053</v>
      </c>
      <c r="F43" s="97">
        <v>5.0000000000000275</v>
      </c>
    </row>
    <row r="44" spans="1:6" x14ac:dyDescent="0.25">
      <c r="A44" s="32"/>
      <c r="B44" s="32" t="s">
        <v>111</v>
      </c>
      <c r="C44" s="138">
        <v>40.999999999999929</v>
      </c>
      <c r="D44" s="138">
        <v>84.999999999999773</v>
      </c>
      <c r="E44" s="141">
        <v>16</v>
      </c>
      <c r="F44" s="138">
        <v>9</v>
      </c>
    </row>
    <row r="45" spans="1:6" x14ac:dyDescent="0.25">
      <c r="A45" s="144" t="s">
        <v>27</v>
      </c>
      <c r="B45" s="32" t="s">
        <v>111</v>
      </c>
      <c r="C45" s="138">
        <v>42.000000000000071</v>
      </c>
      <c r="D45" s="138">
        <v>164.0000000000002</v>
      </c>
      <c r="E45" s="141">
        <v>9.0000000000000089</v>
      </c>
      <c r="F45" s="138">
        <v>17</v>
      </c>
    </row>
    <row r="46" spans="1:6" x14ac:dyDescent="0.25">
      <c r="A46" s="20" t="s">
        <v>29</v>
      </c>
      <c r="B46" s="20" t="s">
        <v>110</v>
      </c>
      <c r="C46" s="97">
        <v>16.999999994900001</v>
      </c>
      <c r="D46" s="97">
        <v>32.999999990099994</v>
      </c>
      <c r="E46" s="142">
        <v>1.9999999994000008</v>
      </c>
      <c r="F46" s="22">
        <v>0.99999999969999975</v>
      </c>
    </row>
    <row r="47" spans="1:6" x14ac:dyDescent="0.25">
      <c r="A47" s="32"/>
      <c r="B47" s="32" t="s">
        <v>111</v>
      </c>
      <c r="C47" s="138">
        <v>18</v>
      </c>
      <c r="D47" s="138">
        <v>12.000000000000004</v>
      </c>
      <c r="E47" s="143">
        <v>0</v>
      </c>
      <c r="F47" s="42">
        <v>4</v>
      </c>
    </row>
    <row r="48" spans="1:6" x14ac:dyDescent="0.25">
      <c r="A48" s="20" t="s">
        <v>113</v>
      </c>
      <c r="B48" s="20" t="s">
        <v>123</v>
      </c>
      <c r="C48" s="26">
        <v>0</v>
      </c>
      <c r="D48" s="26">
        <v>0</v>
      </c>
      <c r="E48" s="142">
        <v>0</v>
      </c>
      <c r="F48" s="26">
        <v>0</v>
      </c>
    </row>
    <row r="49" spans="1:6" x14ac:dyDescent="0.25">
      <c r="A49" s="20"/>
      <c r="B49" s="20" t="s">
        <v>124</v>
      </c>
      <c r="C49" s="26">
        <v>0</v>
      </c>
      <c r="D49" s="26">
        <v>0</v>
      </c>
      <c r="E49" s="142">
        <v>0</v>
      </c>
      <c r="F49" s="26">
        <v>0</v>
      </c>
    </row>
    <row r="50" spans="1:6" x14ac:dyDescent="0.25">
      <c r="B50" s="20" t="s">
        <v>107</v>
      </c>
      <c r="C50" s="22">
        <v>4.0000000000000124</v>
      </c>
      <c r="D50" s="22">
        <v>23.999999999999751</v>
      </c>
      <c r="E50" s="142">
        <v>1.000000000000012</v>
      </c>
      <c r="F50" s="22">
        <v>1.0000000000000084</v>
      </c>
    </row>
    <row r="51" spans="1:6" x14ac:dyDescent="0.25">
      <c r="A51" s="20"/>
      <c r="B51" s="20" t="s">
        <v>108</v>
      </c>
      <c r="C51" s="97">
        <v>11.999999999999895</v>
      </c>
      <c r="D51" s="97">
        <v>27.000000000000188</v>
      </c>
      <c r="E51" s="142">
        <v>2.0000000000000053</v>
      </c>
      <c r="F51" s="22">
        <v>3</v>
      </c>
    </row>
    <row r="52" spans="1:6" x14ac:dyDescent="0.25">
      <c r="A52" s="20"/>
      <c r="B52" s="20" t="s">
        <v>109</v>
      </c>
      <c r="C52" s="97">
        <v>7</v>
      </c>
      <c r="D52" s="97">
        <v>26.000000000000053</v>
      </c>
      <c r="E52" s="142">
        <v>2.0000000000000044</v>
      </c>
      <c r="F52" s="22">
        <v>4</v>
      </c>
    </row>
    <row r="53" spans="1:6" x14ac:dyDescent="0.25">
      <c r="A53" s="20"/>
      <c r="B53" s="20" t="s">
        <v>110</v>
      </c>
      <c r="C53" s="97">
        <v>11</v>
      </c>
      <c r="D53" s="97">
        <v>29.999999999999901</v>
      </c>
      <c r="E53" s="142">
        <v>1.0000000000000031</v>
      </c>
      <c r="F53" s="97">
        <v>7.9999999999999218</v>
      </c>
    </row>
    <row r="54" spans="1:6" x14ac:dyDescent="0.25">
      <c r="A54" s="20"/>
      <c r="B54" s="20" t="s">
        <v>111</v>
      </c>
      <c r="C54" s="97">
        <v>15</v>
      </c>
      <c r="D54" s="97">
        <v>34.999999999999822</v>
      </c>
      <c r="E54" s="137">
        <v>5</v>
      </c>
      <c r="F54" s="97">
        <v>6.0000000000000098</v>
      </c>
    </row>
    <row r="55" spans="1:6" x14ac:dyDescent="0.25">
      <c r="A55" s="32"/>
      <c r="B55" s="32" t="s">
        <v>112</v>
      </c>
      <c r="C55" s="138">
        <v>7.0000000000000009</v>
      </c>
      <c r="D55" s="138">
        <v>17.999999999999922</v>
      </c>
      <c r="E55" s="143">
        <v>3</v>
      </c>
      <c r="F55" s="42">
        <v>0</v>
      </c>
    </row>
    <row r="56" spans="1:6" x14ac:dyDescent="0.25">
      <c r="A56" s="20" t="s">
        <v>39</v>
      </c>
      <c r="B56" s="20" t="s">
        <v>111</v>
      </c>
      <c r="C56" s="97">
        <v>73.000000000000028</v>
      </c>
      <c r="D56" s="97">
        <v>233.00000000000068</v>
      </c>
      <c r="E56" s="137">
        <v>41.000000000000064</v>
      </c>
      <c r="F56" s="97">
        <v>33.000000000000071</v>
      </c>
    </row>
    <row r="57" spans="1:6" x14ac:dyDescent="0.25">
      <c r="A57" s="32"/>
      <c r="B57" s="32" t="s">
        <v>112</v>
      </c>
      <c r="C57" s="138">
        <v>102.99999999999994</v>
      </c>
      <c r="D57" s="138">
        <v>390.00000000000097</v>
      </c>
      <c r="E57" s="141">
        <v>73.000000000000199</v>
      </c>
      <c r="F57" s="138">
        <v>95</v>
      </c>
    </row>
    <row r="58" spans="1:6" x14ac:dyDescent="0.25">
      <c r="A58" s="144" t="s">
        <v>40</v>
      </c>
      <c r="B58" s="32" t="s">
        <v>111</v>
      </c>
      <c r="C58" s="138">
        <v>57</v>
      </c>
      <c r="D58" s="138">
        <v>148.00000000000003</v>
      </c>
      <c r="E58" s="141">
        <v>12.000000000000002</v>
      </c>
      <c r="F58" s="138">
        <v>15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7"/>
  <sheetViews>
    <sheetView topLeftCell="A54" workbookViewId="0">
      <selection activeCell="D3" sqref="D3"/>
    </sheetView>
  </sheetViews>
  <sheetFormatPr defaultRowHeight="15" x14ac:dyDescent="0.25"/>
  <cols>
    <col min="1" max="1" width="20.5703125" style="19" customWidth="1"/>
    <col min="2" max="2" width="25.85546875" style="19" customWidth="1"/>
    <col min="3" max="6" width="4.7109375" style="19" customWidth="1"/>
  </cols>
  <sheetData>
    <row r="1" spans="1:21" ht="213" x14ac:dyDescent="0.25">
      <c r="A1" s="45"/>
      <c r="B1" s="45"/>
      <c r="C1" s="45" t="s">
        <v>126</v>
      </c>
      <c r="D1" s="45" t="s">
        <v>127</v>
      </c>
      <c r="E1" s="45" t="s">
        <v>125</v>
      </c>
      <c r="F1" s="45" t="s">
        <v>128</v>
      </c>
    </row>
    <row r="2" spans="1:21" x14ac:dyDescent="0.25">
      <c r="A2" s="19" t="s">
        <v>129</v>
      </c>
      <c r="B2" s="19">
        <v>1981</v>
      </c>
      <c r="C2" s="19" t="s">
        <v>130</v>
      </c>
      <c r="D2" s="19" t="s">
        <v>130</v>
      </c>
      <c r="E2" s="19" t="s">
        <v>130</v>
      </c>
      <c r="F2" s="19" t="s">
        <v>130</v>
      </c>
      <c r="H2" s="55" t="s">
        <v>258</v>
      </c>
      <c r="I2" s="55"/>
      <c r="J2" s="55"/>
      <c r="K2" s="55"/>
      <c r="L2" s="55"/>
      <c r="M2" s="55"/>
      <c r="N2" s="55"/>
      <c r="O2" s="55"/>
      <c r="P2" s="55"/>
      <c r="Q2" s="55"/>
      <c r="R2" s="55"/>
      <c r="S2" s="55"/>
      <c r="T2" s="55"/>
      <c r="U2" s="55"/>
    </row>
    <row r="3" spans="1:21" x14ac:dyDescent="0.25">
      <c r="B3" s="19">
        <v>1991</v>
      </c>
      <c r="C3" s="19" t="s">
        <v>130</v>
      </c>
      <c r="D3" s="19" t="s">
        <v>130</v>
      </c>
      <c r="E3" s="19" t="s">
        <v>130</v>
      </c>
      <c r="F3" s="19" t="s">
        <v>130</v>
      </c>
      <c r="H3" s="22" t="s">
        <v>259</v>
      </c>
      <c r="I3" s="22"/>
      <c r="J3" s="22"/>
      <c r="K3" s="22"/>
      <c r="L3" s="22"/>
      <c r="M3" s="22"/>
      <c r="N3" s="22"/>
      <c r="O3" s="22"/>
      <c r="P3" s="22"/>
      <c r="Q3" s="22"/>
      <c r="R3" s="22"/>
      <c r="S3" s="22"/>
      <c r="T3" s="22"/>
      <c r="U3" s="22"/>
    </row>
    <row r="4" spans="1:21" x14ac:dyDescent="0.25">
      <c r="B4" s="19">
        <v>2001</v>
      </c>
      <c r="C4" s="19" t="s">
        <v>130</v>
      </c>
      <c r="D4" s="19" t="s">
        <v>130</v>
      </c>
      <c r="E4" s="19" t="s">
        <v>130</v>
      </c>
      <c r="F4" s="19" t="s">
        <v>130</v>
      </c>
    </row>
    <row r="5" spans="1:21" x14ac:dyDescent="0.25">
      <c r="A5" s="15"/>
      <c r="B5" s="15"/>
      <c r="C5" s="15"/>
      <c r="D5" s="15"/>
      <c r="E5" s="15"/>
      <c r="F5" s="15"/>
    </row>
    <row r="6" spans="1:21" x14ac:dyDescent="0.25">
      <c r="A6" s="19" t="s">
        <v>131</v>
      </c>
      <c r="B6" s="19" t="s">
        <v>132</v>
      </c>
      <c r="C6" s="19" t="s">
        <v>130</v>
      </c>
      <c r="D6" s="46" t="s">
        <v>130</v>
      </c>
      <c r="E6" s="19" t="s">
        <v>130</v>
      </c>
      <c r="F6" s="19" t="s">
        <v>130</v>
      </c>
    </row>
    <row r="7" spans="1:21" x14ac:dyDescent="0.25">
      <c r="B7" s="19" t="s">
        <v>133</v>
      </c>
      <c r="C7" s="47" t="s">
        <v>93</v>
      </c>
      <c r="D7" s="47" t="s">
        <v>93</v>
      </c>
      <c r="E7" s="47" t="s">
        <v>93</v>
      </c>
      <c r="F7" s="47" t="s">
        <v>93</v>
      </c>
    </row>
    <row r="8" spans="1:21" x14ac:dyDescent="0.25">
      <c r="A8" s="19" t="s">
        <v>134</v>
      </c>
      <c r="B8" s="19" t="s">
        <v>135</v>
      </c>
      <c r="C8" s="47" t="s">
        <v>93</v>
      </c>
      <c r="D8" s="47" t="s">
        <v>93</v>
      </c>
      <c r="E8" s="47" t="s">
        <v>93</v>
      </c>
      <c r="F8" s="47" t="s">
        <v>93</v>
      </c>
    </row>
    <row r="9" spans="1:21" x14ac:dyDescent="0.25">
      <c r="A9" s="19" t="s">
        <v>134</v>
      </c>
      <c r="B9" s="19" t="s">
        <v>136</v>
      </c>
      <c r="C9" s="47" t="s">
        <v>93</v>
      </c>
      <c r="D9" s="47" t="s">
        <v>93</v>
      </c>
      <c r="E9" s="47" t="s">
        <v>93</v>
      </c>
      <c r="F9" s="47" t="s">
        <v>93</v>
      </c>
    </row>
    <row r="10" spans="1:21" x14ac:dyDescent="0.25">
      <c r="B10" s="19" t="s">
        <v>137</v>
      </c>
      <c r="C10" s="19" t="s">
        <v>130</v>
      </c>
      <c r="D10" s="46" t="s">
        <v>130</v>
      </c>
      <c r="E10" s="19" t="s">
        <v>130</v>
      </c>
      <c r="F10" s="19" t="s">
        <v>130</v>
      </c>
    </row>
    <row r="11" spans="1:21" x14ac:dyDescent="0.25">
      <c r="A11" s="15"/>
      <c r="B11" s="15"/>
      <c r="C11" s="15"/>
      <c r="D11" s="15"/>
      <c r="E11" s="15"/>
      <c r="F11" s="15"/>
    </row>
    <row r="12" spans="1:21" x14ac:dyDescent="0.25">
      <c r="A12" s="19" t="s">
        <v>138</v>
      </c>
      <c r="B12" s="14" t="s">
        <v>139</v>
      </c>
      <c r="C12" s="47" t="s">
        <v>93</v>
      </c>
      <c r="D12" s="47" t="s">
        <v>93</v>
      </c>
      <c r="E12" s="46" t="s">
        <v>130</v>
      </c>
      <c r="F12" s="19" t="s">
        <v>130</v>
      </c>
    </row>
    <row r="13" spans="1:21" x14ac:dyDescent="0.25">
      <c r="B13" s="14" t="s">
        <v>140</v>
      </c>
      <c r="C13" s="19" t="s">
        <v>130</v>
      </c>
      <c r="D13" s="19" t="s">
        <v>130</v>
      </c>
      <c r="E13" s="46" t="s">
        <v>130</v>
      </c>
      <c r="F13" s="19" t="s">
        <v>130</v>
      </c>
    </row>
    <row r="15" spans="1:21" x14ac:dyDescent="0.25">
      <c r="A15" s="19" t="s">
        <v>141</v>
      </c>
      <c r="B15" s="48" t="s">
        <v>142</v>
      </c>
      <c r="C15" s="19" t="s">
        <v>130</v>
      </c>
      <c r="D15" s="19" t="s">
        <v>130</v>
      </c>
      <c r="E15" s="19" t="s">
        <v>130</v>
      </c>
      <c r="F15" s="19" t="s">
        <v>130</v>
      </c>
    </row>
    <row r="16" spans="1:21" x14ac:dyDescent="0.25">
      <c r="A16" s="14"/>
      <c r="B16" s="48" t="s">
        <v>143</v>
      </c>
      <c r="C16" s="19" t="s">
        <v>130</v>
      </c>
      <c r="D16" s="19" t="s">
        <v>130</v>
      </c>
      <c r="E16" s="19" t="s">
        <v>130</v>
      </c>
      <c r="F16" s="19" t="s">
        <v>130</v>
      </c>
    </row>
    <row r="17" spans="1:6" x14ac:dyDescent="0.25">
      <c r="A17" s="14"/>
      <c r="B17" s="48" t="s">
        <v>144</v>
      </c>
      <c r="C17" s="19" t="s">
        <v>130</v>
      </c>
      <c r="D17" s="19" t="s">
        <v>130</v>
      </c>
      <c r="E17" s="19" t="s">
        <v>130</v>
      </c>
      <c r="F17" s="19" t="s">
        <v>130</v>
      </c>
    </row>
    <row r="18" spans="1:6" x14ac:dyDescent="0.25">
      <c r="A18" s="49"/>
      <c r="B18" s="49"/>
    </row>
    <row r="19" spans="1:6" x14ac:dyDescent="0.25">
      <c r="A19" s="14" t="s">
        <v>145</v>
      </c>
      <c r="B19" s="48" t="s">
        <v>146</v>
      </c>
      <c r="C19" s="48" t="s">
        <v>130</v>
      </c>
      <c r="D19" s="48" t="s">
        <v>130</v>
      </c>
      <c r="E19" s="48" t="s">
        <v>130</v>
      </c>
      <c r="F19" s="48" t="s">
        <v>130</v>
      </c>
    </row>
    <row r="20" spans="1:6" x14ac:dyDescent="0.25">
      <c r="A20" s="14"/>
      <c r="B20" s="48" t="s">
        <v>147</v>
      </c>
      <c r="C20" s="48" t="s">
        <v>130</v>
      </c>
      <c r="D20" s="48" t="s">
        <v>130</v>
      </c>
      <c r="E20" s="48" t="s">
        <v>130</v>
      </c>
      <c r="F20" s="48" t="s">
        <v>130</v>
      </c>
    </row>
    <row r="21" spans="1:6" x14ac:dyDescent="0.25">
      <c r="A21" s="14"/>
      <c r="B21" s="48" t="s">
        <v>148</v>
      </c>
      <c r="C21" s="48" t="s">
        <v>130</v>
      </c>
      <c r="D21" s="48" t="s">
        <v>130</v>
      </c>
      <c r="E21" s="48" t="s">
        <v>130</v>
      </c>
      <c r="F21" s="48" t="s">
        <v>130</v>
      </c>
    </row>
    <row r="22" spans="1:6" x14ac:dyDescent="0.25">
      <c r="A22" s="14"/>
      <c r="B22" s="48" t="s">
        <v>149</v>
      </c>
      <c r="C22" s="48" t="s">
        <v>130</v>
      </c>
      <c r="D22" s="48" t="s">
        <v>130</v>
      </c>
      <c r="E22" s="48" t="s">
        <v>130</v>
      </c>
      <c r="F22" s="48" t="s">
        <v>130</v>
      </c>
    </row>
    <row r="23" spans="1:6" x14ac:dyDescent="0.25">
      <c r="A23" s="14"/>
      <c r="B23" s="48" t="s">
        <v>150</v>
      </c>
      <c r="C23" s="48" t="s">
        <v>130</v>
      </c>
      <c r="D23" s="48" t="s">
        <v>130</v>
      </c>
      <c r="E23" s="48" t="s">
        <v>130</v>
      </c>
      <c r="F23" s="48" t="s">
        <v>130</v>
      </c>
    </row>
    <row r="24" spans="1:6" x14ac:dyDescent="0.25">
      <c r="A24" s="14"/>
      <c r="B24" s="48" t="s">
        <v>151</v>
      </c>
      <c r="C24" s="48" t="s">
        <v>130</v>
      </c>
      <c r="D24" s="48" t="s">
        <v>130</v>
      </c>
      <c r="E24" s="48" t="s">
        <v>130</v>
      </c>
      <c r="F24" s="48" t="s">
        <v>130</v>
      </c>
    </row>
    <row r="25" spans="1:6" x14ac:dyDescent="0.25">
      <c r="A25" s="14"/>
      <c r="B25" s="48" t="s">
        <v>152</v>
      </c>
      <c r="C25" s="48" t="s">
        <v>130</v>
      </c>
      <c r="D25" s="48" t="s">
        <v>130</v>
      </c>
      <c r="E25" s="48" t="s">
        <v>130</v>
      </c>
      <c r="F25" s="48" t="s">
        <v>130</v>
      </c>
    </row>
    <row r="26" spans="1:6" x14ac:dyDescent="0.25">
      <c r="A26" s="14"/>
      <c r="B26" s="48" t="s">
        <v>153</v>
      </c>
      <c r="C26" s="48" t="s">
        <v>130</v>
      </c>
      <c r="D26" s="48" t="s">
        <v>130</v>
      </c>
      <c r="E26" s="48" t="s">
        <v>130</v>
      </c>
      <c r="F26" s="48" t="s">
        <v>130</v>
      </c>
    </row>
    <row r="27" spans="1:6" x14ac:dyDescent="0.25">
      <c r="A27" s="14"/>
      <c r="B27" s="14"/>
    </row>
    <row r="28" spans="1:6" x14ac:dyDescent="0.25">
      <c r="A28" s="14" t="s">
        <v>40</v>
      </c>
      <c r="B28" s="48" t="s">
        <v>154</v>
      </c>
      <c r="C28" s="47" t="s">
        <v>93</v>
      </c>
      <c r="D28" s="19" t="s">
        <v>130</v>
      </c>
      <c r="E28" s="46" t="s">
        <v>130</v>
      </c>
      <c r="F28" s="19" t="s">
        <v>130</v>
      </c>
    </row>
    <row r="29" spans="1:6" x14ac:dyDescent="0.25">
      <c r="A29" s="49"/>
      <c r="B29" s="48" t="s">
        <v>155</v>
      </c>
      <c r="C29" s="48" t="s">
        <v>130</v>
      </c>
      <c r="D29" s="48" t="s">
        <v>130</v>
      </c>
      <c r="E29" s="46" t="s">
        <v>130</v>
      </c>
      <c r="F29" s="48" t="s">
        <v>130</v>
      </c>
    </row>
    <row r="30" spans="1:6" x14ac:dyDescent="0.25">
      <c r="A30" s="14"/>
      <c r="B30" s="14"/>
    </row>
    <row r="31" spans="1:6" x14ac:dyDescent="0.25">
      <c r="A31" s="14" t="s">
        <v>8</v>
      </c>
      <c r="B31" s="48" t="s">
        <v>156</v>
      </c>
      <c r="C31" s="48" t="s">
        <v>130</v>
      </c>
      <c r="D31" s="48" t="s">
        <v>130</v>
      </c>
      <c r="E31" s="48" t="s">
        <v>130</v>
      </c>
      <c r="F31" s="48" t="s">
        <v>130</v>
      </c>
    </row>
    <row r="32" spans="1:6" x14ac:dyDescent="0.25">
      <c r="A32" s="14"/>
      <c r="B32" s="48" t="s">
        <v>157</v>
      </c>
      <c r="C32" s="48" t="s">
        <v>130</v>
      </c>
      <c r="D32" s="48" t="s">
        <v>130</v>
      </c>
      <c r="E32" s="48" t="s">
        <v>130</v>
      </c>
      <c r="F32" s="48" t="s">
        <v>130</v>
      </c>
    </row>
    <row r="33" spans="1:6" x14ac:dyDescent="0.25">
      <c r="A33" s="14"/>
      <c r="B33" s="48" t="s">
        <v>158</v>
      </c>
      <c r="C33" s="48" t="s">
        <v>130</v>
      </c>
      <c r="D33" s="48" t="s">
        <v>130</v>
      </c>
      <c r="E33" s="48" t="s">
        <v>130</v>
      </c>
      <c r="F33" s="48" t="s">
        <v>130</v>
      </c>
    </row>
    <row r="34" spans="1:6" x14ac:dyDescent="0.25">
      <c r="A34" s="14"/>
      <c r="B34" s="48" t="s">
        <v>159</v>
      </c>
      <c r="C34" s="48" t="s">
        <v>130</v>
      </c>
      <c r="D34" s="48" t="s">
        <v>130</v>
      </c>
      <c r="E34" s="48" t="s">
        <v>130</v>
      </c>
      <c r="F34" s="48" t="s">
        <v>130</v>
      </c>
    </row>
    <row r="35" spans="1:6" x14ac:dyDescent="0.25">
      <c r="A35" s="14"/>
      <c r="B35" s="48" t="s">
        <v>160</v>
      </c>
      <c r="C35" s="48" t="s">
        <v>130</v>
      </c>
      <c r="D35" s="48" t="s">
        <v>130</v>
      </c>
      <c r="E35" s="48" t="s">
        <v>130</v>
      </c>
      <c r="F35" s="48" t="s">
        <v>130</v>
      </c>
    </row>
    <row r="36" spans="1:6" x14ac:dyDescent="0.25">
      <c r="A36" s="14"/>
      <c r="B36" s="48" t="s">
        <v>161</v>
      </c>
      <c r="C36" s="48" t="s">
        <v>130</v>
      </c>
      <c r="D36" s="48" t="s">
        <v>130</v>
      </c>
      <c r="E36" s="48" t="s">
        <v>130</v>
      </c>
      <c r="F36" s="48" t="s">
        <v>130</v>
      </c>
    </row>
    <row r="37" spans="1:6" x14ac:dyDescent="0.25">
      <c r="A37" s="14"/>
      <c r="B37" s="48" t="s">
        <v>162</v>
      </c>
      <c r="C37" s="48" t="s">
        <v>130</v>
      </c>
      <c r="D37" s="48" t="s">
        <v>130</v>
      </c>
      <c r="E37" s="48" t="s">
        <v>130</v>
      </c>
      <c r="F37" s="48" t="s">
        <v>130</v>
      </c>
    </row>
    <row r="38" spans="1:6" x14ac:dyDescent="0.25">
      <c r="A38" s="14"/>
      <c r="B38" s="48" t="s">
        <v>163</v>
      </c>
      <c r="C38" s="48" t="s">
        <v>130</v>
      </c>
      <c r="D38" s="48" t="s">
        <v>130</v>
      </c>
      <c r="E38" s="48" t="s">
        <v>130</v>
      </c>
      <c r="F38" s="48" t="s">
        <v>130</v>
      </c>
    </row>
    <row r="39" spans="1:6" x14ac:dyDescent="0.25">
      <c r="A39" s="14"/>
      <c r="B39" s="48" t="s">
        <v>156</v>
      </c>
      <c r="C39" s="48" t="s">
        <v>130</v>
      </c>
      <c r="D39" s="48" t="s">
        <v>130</v>
      </c>
      <c r="E39" s="48" t="s">
        <v>130</v>
      </c>
      <c r="F39" s="48" t="s">
        <v>130</v>
      </c>
    </row>
    <row r="40" spans="1:6" x14ac:dyDescent="0.25">
      <c r="B40" s="49"/>
    </row>
    <row r="41" spans="1:6" x14ac:dyDescent="0.25">
      <c r="A41" s="14" t="s">
        <v>19</v>
      </c>
      <c r="B41" s="14" t="s">
        <v>164</v>
      </c>
      <c r="C41" s="47" t="s">
        <v>93</v>
      </c>
      <c r="D41" s="47" t="s">
        <v>93</v>
      </c>
      <c r="E41" s="47" t="s">
        <v>93</v>
      </c>
      <c r="F41" s="47" t="s">
        <v>93</v>
      </c>
    </row>
    <row r="42" spans="1:6" x14ac:dyDescent="0.25">
      <c r="A42" s="14"/>
      <c r="B42" s="14" t="s">
        <v>165</v>
      </c>
      <c r="C42" s="47" t="s">
        <v>93</v>
      </c>
      <c r="D42" s="47" t="s">
        <v>93</v>
      </c>
      <c r="E42" s="47" t="s">
        <v>93</v>
      </c>
      <c r="F42" s="47" t="s">
        <v>93</v>
      </c>
    </row>
    <row r="43" spans="1:6" x14ac:dyDescent="0.25">
      <c r="A43" s="14"/>
      <c r="B43" s="14" t="s">
        <v>166</v>
      </c>
      <c r="C43" s="47" t="s">
        <v>93</v>
      </c>
      <c r="D43" s="47" t="s">
        <v>93</v>
      </c>
      <c r="E43" s="47" t="s">
        <v>93</v>
      </c>
      <c r="F43" s="47" t="s">
        <v>93</v>
      </c>
    </row>
    <row r="44" spans="1:6" x14ac:dyDescent="0.25">
      <c r="A44" s="14"/>
      <c r="B44" s="14" t="s">
        <v>167</v>
      </c>
      <c r="C44" s="47" t="s">
        <v>93</v>
      </c>
      <c r="D44" s="47" t="s">
        <v>93</v>
      </c>
      <c r="E44" s="47" t="s">
        <v>93</v>
      </c>
      <c r="F44" s="47" t="s">
        <v>93</v>
      </c>
    </row>
    <row r="45" spans="1:6" x14ac:dyDescent="0.25">
      <c r="A45" s="14"/>
      <c r="B45" s="14" t="s">
        <v>168</v>
      </c>
      <c r="C45" s="47" t="s">
        <v>93</v>
      </c>
      <c r="D45" s="47" t="s">
        <v>93</v>
      </c>
      <c r="E45" s="47" t="s">
        <v>93</v>
      </c>
      <c r="F45" s="47" t="s">
        <v>93</v>
      </c>
    </row>
    <row r="46" spans="1:6" x14ac:dyDescent="0.25">
      <c r="A46" s="14"/>
      <c r="B46" s="14" t="s">
        <v>169</v>
      </c>
      <c r="C46" s="47" t="s">
        <v>93</v>
      </c>
      <c r="D46" s="47" t="s">
        <v>93</v>
      </c>
      <c r="E46" s="47" t="s">
        <v>93</v>
      </c>
      <c r="F46" s="47" t="s">
        <v>93</v>
      </c>
    </row>
    <row r="47" spans="1:6" x14ac:dyDescent="0.25">
      <c r="A47" s="14"/>
      <c r="B47" s="14" t="s">
        <v>170</v>
      </c>
      <c r="C47" s="47" t="s">
        <v>93</v>
      </c>
      <c r="D47" s="47" t="s">
        <v>93</v>
      </c>
      <c r="E47" s="47" t="s">
        <v>93</v>
      </c>
      <c r="F47" s="47" t="s">
        <v>93</v>
      </c>
    </row>
    <row r="48" spans="1:6" x14ac:dyDescent="0.25">
      <c r="A48" s="14"/>
      <c r="B48" s="14" t="s">
        <v>171</v>
      </c>
      <c r="C48" s="47" t="s">
        <v>93</v>
      </c>
      <c r="D48" s="47" t="s">
        <v>93</v>
      </c>
      <c r="E48" s="47" t="s">
        <v>93</v>
      </c>
      <c r="F48" s="47" t="s">
        <v>93</v>
      </c>
    </row>
    <row r="49" spans="1:6" x14ac:dyDescent="0.25">
      <c r="A49" s="14"/>
      <c r="B49" s="14"/>
    </row>
    <row r="50" spans="1:6" x14ac:dyDescent="0.25">
      <c r="A50" s="14" t="s">
        <v>33</v>
      </c>
      <c r="B50" s="48" t="s">
        <v>172</v>
      </c>
      <c r="C50" s="19" t="s">
        <v>130</v>
      </c>
      <c r="D50" s="19" t="s">
        <v>130</v>
      </c>
      <c r="E50" s="19" t="s">
        <v>130</v>
      </c>
      <c r="F50" s="19" t="s">
        <v>130</v>
      </c>
    </row>
    <row r="51" spans="1:6" x14ac:dyDescent="0.25">
      <c r="A51" s="14"/>
      <c r="B51" s="48" t="s">
        <v>173</v>
      </c>
      <c r="C51" s="19" t="s">
        <v>130</v>
      </c>
      <c r="D51" s="19" t="s">
        <v>130</v>
      </c>
      <c r="E51" s="19" t="s">
        <v>130</v>
      </c>
      <c r="F51" s="19" t="s">
        <v>130</v>
      </c>
    </row>
    <row r="52" spans="1:6" x14ac:dyDescent="0.25">
      <c r="A52" s="14"/>
      <c r="B52" s="48" t="s">
        <v>174</v>
      </c>
      <c r="C52" s="19" t="s">
        <v>130</v>
      </c>
      <c r="D52" s="19" t="s">
        <v>130</v>
      </c>
      <c r="E52" s="19" t="s">
        <v>130</v>
      </c>
      <c r="F52" s="19" t="s">
        <v>130</v>
      </c>
    </row>
    <row r="53" spans="1:6" x14ac:dyDescent="0.25">
      <c r="A53" s="14"/>
      <c r="B53" s="48" t="s">
        <v>175</v>
      </c>
      <c r="C53" s="48" t="s">
        <v>130</v>
      </c>
      <c r="D53" s="19" t="s">
        <v>130</v>
      </c>
      <c r="E53" s="48" t="s">
        <v>130</v>
      </c>
      <c r="F53" s="19" t="s">
        <v>130</v>
      </c>
    </row>
    <row r="54" spans="1:6" x14ac:dyDescent="0.25">
      <c r="A54" s="14"/>
    </row>
    <row r="55" spans="1:6" x14ac:dyDescent="0.25">
      <c r="A55" s="14" t="s">
        <v>82</v>
      </c>
      <c r="B55" s="50" t="s">
        <v>176</v>
      </c>
      <c r="C55" s="19" t="s">
        <v>130</v>
      </c>
      <c r="D55" s="19" t="s">
        <v>130</v>
      </c>
      <c r="E55" s="19" t="s">
        <v>130</v>
      </c>
      <c r="F55" s="19" t="s">
        <v>130</v>
      </c>
    </row>
    <row r="56" spans="1:6" x14ac:dyDescent="0.25">
      <c r="A56" s="14"/>
      <c r="B56" s="50" t="s">
        <v>177</v>
      </c>
      <c r="C56" s="19" t="s">
        <v>130</v>
      </c>
      <c r="D56" s="19" t="s">
        <v>130</v>
      </c>
      <c r="E56" s="19" t="s">
        <v>130</v>
      </c>
      <c r="F56" s="19" t="s">
        <v>130</v>
      </c>
    </row>
    <row r="57" spans="1:6" x14ac:dyDescent="0.25">
      <c r="A57" s="14"/>
      <c r="B57" s="50" t="s">
        <v>178</v>
      </c>
      <c r="C57" s="19" t="s">
        <v>130</v>
      </c>
      <c r="D57" s="19" t="s">
        <v>130</v>
      </c>
      <c r="E57" s="19" t="s">
        <v>130</v>
      </c>
      <c r="F57" s="19" t="s">
        <v>130</v>
      </c>
    </row>
    <row r="58" spans="1:6" x14ac:dyDescent="0.25">
      <c r="B58" s="50" t="s">
        <v>179</v>
      </c>
      <c r="C58" s="19" t="s">
        <v>130</v>
      </c>
      <c r="D58" s="19" t="s">
        <v>130</v>
      </c>
      <c r="E58" s="19" t="s">
        <v>130</v>
      </c>
      <c r="F58" s="19" t="s">
        <v>130</v>
      </c>
    </row>
    <row r="59" spans="1:6" x14ac:dyDescent="0.25">
      <c r="A59" s="14"/>
      <c r="B59" s="50" t="s">
        <v>180</v>
      </c>
      <c r="C59" s="19" t="s">
        <v>130</v>
      </c>
      <c r="D59" s="19" t="s">
        <v>130</v>
      </c>
      <c r="E59" s="19" t="s">
        <v>130</v>
      </c>
      <c r="F59" s="19" t="s">
        <v>130</v>
      </c>
    </row>
    <row r="60" spans="1:6" x14ac:dyDescent="0.25">
      <c r="A60" s="14"/>
      <c r="B60" s="50" t="s">
        <v>181</v>
      </c>
      <c r="C60" s="19" t="s">
        <v>130</v>
      </c>
      <c r="D60" s="19" t="s">
        <v>130</v>
      </c>
      <c r="E60" s="19" t="s">
        <v>130</v>
      </c>
      <c r="F60" s="19" t="s">
        <v>130</v>
      </c>
    </row>
    <row r="61" spans="1:6" x14ac:dyDescent="0.25">
      <c r="A61" s="14"/>
      <c r="B61" s="50" t="s">
        <v>182</v>
      </c>
      <c r="C61" s="19" t="s">
        <v>130</v>
      </c>
      <c r="D61" s="19" t="s">
        <v>130</v>
      </c>
      <c r="E61" s="19" t="s">
        <v>130</v>
      </c>
      <c r="F61" s="19" t="s">
        <v>130</v>
      </c>
    </row>
    <row r="62" spans="1:6" x14ac:dyDescent="0.25">
      <c r="A62" s="14"/>
      <c r="B62" s="50" t="s">
        <v>183</v>
      </c>
      <c r="C62" s="19" t="s">
        <v>130</v>
      </c>
      <c r="D62" s="19" t="s">
        <v>130</v>
      </c>
      <c r="E62" s="19" t="s">
        <v>130</v>
      </c>
      <c r="F62" s="19" t="s">
        <v>130</v>
      </c>
    </row>
    <row r="63" spans="1:6" x14ac:dyDescent="0.25">
      <c r="A63" s="14"/>
      <c r="B63" s="51"/>
    </row>
    <row r="64" spans="1:6" x14ac:dyDescent="0.25">
      <c r="A64" s="14" t="s">
        <v>184</v>
      </c>
      <c r="B64" s="48" t="s">
        <v>185</v>
      </c>
      <c r="C64" s="47" t="s">
        <v>93</v>
      </c>
      <c r="D64" s="19" t="s">
        <v>130</v>
      </c>
      <c r="E64" s="46" t="s">
        <v>130</v>
      </c>
      <c r="F64" s="19" t="s">
        <v>130</v>
      </c>
    </row>
    <row r="65" spans="1:6" x14ac:dyDescent="0.25">
      <c r="A65" s="14"/>
      <c r="B65" s="48" t="s">
        <v>186</v>
      </c>
      <c r="C65" s="19" t="s">
        <v>130</v>
      </c>
      <c r="D65" s="19" t="s">
        <v>130</v>
      </c>
      <c r="E65" s="46" t="s">
        <v>130</v>
      </c>
      <c r="F65" s="19" t="s">
        <v>130</v>
      </c>
    </row>
    <row r="66" spans="1:6" x14ac:dyDescent="0.25">
      <c r="A66" s="14" t="s">
        <v>187</v>
      </c>
      <c r="B66" s="48" t="s">
        <v>188</v>
      </c>
      <c r="C66" s="19" t="s">
        <v>130</v>
      </c>
      <c r="D66" s="19" t="s">
        <v>130</v>
      </c>
      <c r="E66" s="15" t="s">
        <v>130</v>
      </c>
      <c r="F66" s="19" t="s">
        <v>130</v>
      </c>
    </row>
    <row r="67" spans="1:6" x14ac:dyDescent="0.25">
      <c r="A67" s="14"/>
      <c r="B67" s="48" t="s">
        <v>189</v>
      </c>
      <c r="C67" s="19" t="s">
        <v>130</v>
      </c>
      <c r="D67" s="19" t="s">
        <v>130</v>
      </c>
      <c r="E67" s="15" t="s">
        <v>130</v>
      </c>
      <c r="F67" s="19" t="s">
        <v>130</v>
      </c>
    </row>
    <row r="68" spans="1:6" x14ac:dyDescent="0.25">
      <c r="A68" s="14"/>
      <c r="B68" s="14"/>
    </row>
    <row r="69" spans="1:6" x14ac:dyDescent="0.25">
      <c r="A69" s="14" t="s">
        <v>76</v>
      </c>
      <c r="B69" s="48" t="s">
        <v>190</v>
      </c>
      <c r="C69" s="47" t="s">
        <v>192</v>
      </c>
      <c r="D69" s="47" t="s">
        <v>193</v>
      </c>
      <c r="E69" s="47" t="s">
        <v>191</v>
      </c>
      <c r="F69" s="47" t="s">
        <v>192</v>
      </c>
    </row>
    <row r="70" spans="1:6" x14ac:dyDescent="0.25">
      <c r="A70" s="14"/>
      <c r="B70" s="48" t="s">
        <v>194</v>
      </c>
      <c r="C70" s="47" t="s">
        <v>192</v>
      </c>
      <c r="D70" s="47" t="s">
        <v>193</v>
      </c>
      <c r="E70" s="47" t="s">
        <v>191</v>
      </c>
      <c r="F70" s="47" t="s">
        <v>192</v>
      </c>
    </row>
    <row r="71" spans="1:6" x14ac:dyDescent="0.25">
      <c r="A71" s="14"/>
      <c r="B71" s="48" t="s">
        <v>195</v>
      </c>
      <c r="C71" s="47" t="s">
        <v>192</v>
      </c>
      <c r="D71" s="47" t="s">
        <v>193</v>
      </c>
      <c r="E71" s="47" t="s">
        <v>191</v>
      </c>
      <c r="F71" s="47" t="s">
        <v>192</v>
      </c>
    </row>
    <row r="72" spans="1:6" x14ac:dyDescent="0.25">
      <c r="A72" s="14"/>
      <c r="B72" s="48" t="s">
        <v>196</v>
      </c>
      <c r="C72" s="47" t="s">
        <v>192</v>
      </c>
      <c r="D72" s="47" t="s">
        <v>193</v>
      </c>
      <c r="E72" s="47" t="s">
        <v>191</v>
      </c>
      <c r="F72" s="47" t="s">
        <v>192</v>
      </c>
    </row>
    <row r="73" spans="1:6" x14ac:dyDescent="0.25">
      <c r="A73" s="14"/>
      <c r="B73" s="48" t="s">
        <v>197</v>
      </c>
      <c r="C73" s="47" t="s">
        <v>192</v>
      </c>
      <c r="D73" s="47" t="s">
        <v>193</v>
      </c>
      <c r="E73" s="47" t="s">
        <v>191</v>
      </c>
      <c r="F73" s="47" t="s">
        <v>192</v>
      </c>
    </row>
    <row r="74" spans="1:6" x14ac:dyDescent="0.25">
      <c r="A74" s="14"/>
      <c r="B74" s="48" t="s">
        <v>198</v>
      </c>
      <c r="C74" s="47" t="s">
        <v>192</v>
      </c>
      <c r="D74" s="47" t="s">
        <v>193</v>
      </c>
      <c r="E74" s="47" t="s">
        <v>191</v>
      </c>
      <c r="F74" s="47" t="s">
        <v>192</v>
      </c>
    </row>
    <row r="75" spans="1:6" x14ac:dyDescent="0.25">
      <c r="A75" s="14"/>
      <c r="B75" s="48" t="s">
        <v>199</v>
      </c>
      <c r="C75" s="47" t="s">
        <v>192</v>
      </c>
      <c r="D75" s="47" t="s">
        <v>193</v>
      </c>
      <c r="E75" s="47" t="s">
        <v>191</v>
      </c>
      <c r="F75" s="47" t="s">
        <v>192</v>
      </c>
    </row>
    <row r="76" spans="1:6" x14ac:dyDescent="0.25">
      <c r="A76" s="14"/>
      <c r="B76" s="48" t="s">
        <v>200</v>
      </c>
      <c r="C76" s="47" t="s">
        <v>192</v>
      </c>
      <c r="D76" s="47" t="s">
        <v>193</v>
      </c>
      <c r="E76" s="47" t="s">
        <v>191</v>
      </c>
      <c r="F76" s="47" t="s">
        <v>192</v>
      </c>
    </row>
    <row r="77" spans="1:6" x14ac:dyDescent="0.25">
      <c r="A77" s="14"/>
      <c r="B77" s="14"/>
    </row>
    <row r="78" spans="1:6" x14ac:dyDescent="0.25">
      <c r="A78" s="14" t="s">
        <v>37</v>
      </c>
      <c r="B78" s="48" t="s">
        <v>201</v>
      </c>
      <c r="C78" s="47" t="s">
        <v>93</v>
      </c>
      <c r="D78" s="47" t="s">
        <v>93</v>
      </c>
      <c r="E78" s="46" t="s">
        <v>130</v>
      </c>
      <c r="F78" s="19" t="s">
        <v>130</v>
      </c>
    </row>
    <row r="79" spans="1:6" x14ac:dyDescent="0.25">
      <c r="A79" s="14"/>
      <c r="B79" s="48" t="s">
        <v>202</v>
      </c>
      <c r="C79" s="19" t="s">
        <v>130</v>
      </c>
      <c r="D79" s="19" t="s">
        <v>130</v>
      </c>
      <c r="E79" s="46" t="s">
        <v>130</v>
      </c>
      <c r="F79" s="19" t="s">
        <v>130</v>
      </c>
    </row>
    <row r="80" spans="1:6" x14ac:dyDescent="0.25">
      <c r="B80" s="49"/>
    </row>
    <row r="81" spans="1:6" x14ac:dyDescent="0.25">
      <c r="A81" s="14" t="s">
        <v>43</v>
      </c>
      <c r="B81" s="52" t="s">
        <v>104</v>
      </c>
      <c r="C81" s="53" t="s">
        <v>93</v>
      </c>
      <c r="D81" s="53" t="s">
        <v>93</v>
      </c>
      <c r="E81" s="53" t="s">
        <v>93</v>
      </c>
      <c r="F81" s="53" t="s">
        <v>93</v>
      </c>
    </row>
    <row r="82" spans="1:6" x14ac:dyDescent="0.25">
      <c r="A82" s="14"/>
      <c r="B82" s="52" t="s">
        <v>105</v>
      </c>
      <c r="C82" s="53" t="s">
        <v>93</v>
      </c>
      <c r="D82" s="53" t="s">
        <v>93</v>
      </c>
      <c r="E82" s="53" t="s">
        <v>93</v>
      </c>
      <c r="F82" s="53" t="s">
        <v>93</v>
      </c>
    </row>
    <row r="83" spans="1:6" x14ac:dyDescent="0.25">
      <c r="A83" s="14"/>
      <c r="B83" s="52" t="s">
        <v>106</v>
      </c>
      <c r="C83" s="53" t="s">
        <v>93</v>
      </c>
      <c r="D83" s="53" t="s">
        <v>93</v>
      </c>
      <c r="E83" s="53" t="s">
        <v>93</v>
      </c>
      <c r="F83" s="53" t="s">
        <v>93</v>
      </c>
    </row>
    <row r="84" spans="1:6" x14ac:dyDescent="0.25">
      <c r="A84" s="14"/>
      <c r="B84" s="52" t="s">
        <v>44</v>
      </c>
      <c r="C84" s="53" t="s">
        <v>93</v>
      </c>
      <c r="D84" s="53" t="s">
        <v>93</v>
      </c>
      <c r="E84" s="53" t="s">
        <v>93</v>
      </c>
      <c r="F84" s="53" t="s">
        <v>93</v>
      </c>
    </row>
    <row r="85" spans="1:6" x14ac:dyDescent="0.25">
      <c r="A85" s="14"/>
      <c r="B85" s="54"/>
    </row>
    <row r="86" spans="1:6" x14ac:dyDescent="0.25">
      <c r="A86" s="14" t="s">
        <v>32</v>
      </c>
      <c r="B86" s="48" t="s">
        <v>203</v>
      </c>
      <c r="C86" s="19" t="s">
        <v>130</v>
      </c>
      <c r="D86" s="19" t="s">
        <v>130</v>
      </c>
      <c r="E86" s="19" t="s">
        <v>130</v>
      </c>
      <c r="F86" s="19" t="s">
        <v>130</v>
      </c>
    </row>
    <row r="87" spans="1:6" x14ac:dyDescent="0.25">
      <c r="A87" s="14"/>
      <c r="B87" s="48" t="s">
        <v>204</v>
      </c>
      <c r="C87" s="19" t="s">
        <v>130</v>
      </c>
      <c r="D87" s="19" t="s">
        <v>130</v>
      </c>
      <c r="E87" s="19" t="s">
        <v>130</v>
      </c>
      <c r="F87" s="19" t="s">
        <v>130</v>
      </c>
    </row>
    <row r="88" spans="1:6" x14ac:dyDescent="0.25">
      <c r="A88" s="14"/>
      <c r="B88" s="48" t="s">
        <v>205</v>
      </c>
      <c r="C88" s="19" t="s">
        <v>130</v>
      </c>
      <c r="D88" s="19" t="s">
        <v>130</v>
      </c>
      <c r="E88" s="19" t="s">
        <v>130</v>
      </c>
      <c r="F88" s="19" t="s">
        <v>130</v>
      </c>
    </row>
    <row r="89" spans="1:6" x14ac:dyDescent="0.25">
      <c r="A89" s="14"/>
      <c r="B89" s="48" t="s">
        <v>206</v>
      </c>
      <c r="C89" s="19" t="s">
        <v>130</v>
      </c>
      <c r="D89" s="19" t="s">
        <v>130</v>
      </c>
      <c r="E89" s="19" t="s">
        <v>130</v>
      </c>
      <c r="F89" s="19" t="s">
        <v>130</v>
      </c>
    </row>
    <row r="90" spans="1:6" x14ac:dyDescent="0.25">
      <c r="A90" s="14"/>
      <c r="B90" s="54"/>
    </row>
    <row r="91" spans="1:6" x14ac:dyDescent="0.25">
      <c r="A91" s="14" t="s">
        <v>79</v>
      </c>
      <c r="B91" s="48" t="s">
        <v>207</v>
      </c>
      <c r="C91" s="19" t="s">
        <v>130</v>
      </c>
      <c r="D91" s="19" t="s">
        <v>130</v>
      </c>
      <c r="E91" s="19" t="s">
        <v>130</v>
      </c>
      <c r="F91" s="19" t="s">
        <v>130</v>
      </c>
    </row>
    <row r="92" spans="1:6" x14ac:dyDescent="0.25">
      <c r="A92" s="14"/>
      <c r="B92" s="48" t="s">
        <v>208</v>
      </c>
      <c r="C92" s="19" t="s">
        <v>130</v>
      </c>
      <c r="D92" s="19" t="s">
        <v>130</v>
      </c>
      <c r="E92" s="19" t="s">
        <v>130</v>
      </c>
      <c r="F92" s="19" t="s">
        <v>130</v>
      </c>
    </row>
    <row r="93" spans="1:6" x14ac:dyDescent="0.25">
      <c r="A93" s="14"/>
      <c r="B93" s="48" t="s">
        <v>209</v>
      </c>
      <c r="C93" s="19" t="s">
        <v>130</v>
      </c>
      <c r="D93" s="19" t="s">
        <v>130</v>
      </c>
      <c r="E93" s="19" t="s">
        <v>130</v>
      </c>
      <c r="F93" s="19" t="s">
        <v>130</v>
      </c>
    </row>
    <row r="94" spans="1:6" x14ac:dyDescent="0.25">
      <c r="A94" s="14"/>
      <c r="B94" s="48" t="s">
        <v>210</v>
      </c>
      <c r="C94" s="19" t="s">
        <v>130</v>
      </c>
      <c r="D94" s="19" t="s">
        <v>130</v>
      </c>
      <c r="E94" s="19" t="s">
        <v>130</v>
      </c>
      <c r="F94" s="19" t="s">
        <v>130</v>
      </c>
    </row>
    <row r="95" spans="1:6" x14ac:dyDescent="0.25">
      <c r="B95" s="49"/>
    </row>
    <row r="96" spans="1:6" x14ac:dyDescent="0.25">
      <c r="A96" s="14" t="s">
        <v>211</v>
      </c>
      <c r="B96" s="48" t="s">
        <v>212</v>
      </c>
      <c r="C96" s="19" t="s">
        <v>130</v>
      </c>
      <c r="D96" s="19" t="s">
        <v>130</v>
      </c>
      <c r="E96" s="19" t="s">
        <v>130</v>
      </c>
      <c r="F96" s="19" t="s">
        <v>130</v>
      </c>
    </row>
    <row r="97" spans="1:6" x14ac:dyDescent="0.25">
      <c r="A97" s="14"/>
      <c r="B97" s="48" t="s">
        <v>213</v>
      </c>
      <c r="C97" s="19" t="s">
        <v>130</v>
      </c>
      <c r="D97" s="19" t="s">
        <v>130</v>
      </c>
      <c r="E97" s="19" t="s">
        <v>130</v>
      </c>
      <c r="F97" s="19" t="s">
        <v>130</v>
      </c>
    </row>
    <row r="98" spans="1:6" x14ac:dyDescent="0.25">
      <c r="A98" s="14"/>
      <c r="B98" s="14"/>
    </row>
    <row r="99" spans="1:6" x14ac:dyDescent="0.25">
      <c r="A99" s="14" t="s">
        <v>81</v>
      </c>
      <c r="B99" s="48" t="s">
        <v>214</v>
      </c>
      <c r="C99" s="19" t="s">
        <v>130</v>
      </c>
      <c r="D99" s="19" t="s">
        <v>130</v>
      </c>
      <c r="E99" s="19" t="s">
        <v>130</v>
      </c>
      <c r="F99" s="19" t="s">
        <v>130</v>
      </c>
    </row>
    <row r="100" spans="1:6" x14ac:dyDescent="0.25">
      <c r="A100" s="14"/>
      <c r="B100" s="48" t="s">
        <v>215</v>
      </c>
      <c r="C100" s="19" t="s">
        <v>130</v>
      </c>
      <c r="D100" s="19" t="s">
        <v>130</v>
      </c>
      <c r="E100" s="19" t="s">
        <v>130</v>
      </c>
      <c r="F100" s="19" t="s">
        <v>130</v>
      </c>
    </row>
    <row r="101" spans="1:6" x14ac:dyDescent="0.25">
      <c r="A101" s="14"/>
      <c r="B101" s="14"/>
    </row>
    <row r="102" spans="1:6" x14ac:dyDescent="0.25">
      <c r="A102" s="14" t="s">
        <v>10</v>
      </c>
      <c r="B102" s="54" t="s">
        <v>216</v>
      </c>
      <c r="C102" s="19" t="s">
        <v>130</v>
      </c>
      <c r="D102" s="19" t="s">
        <v>130</v>
      </c>
      <c r="E102" s="19" t="s">
        <v>130</v>
      </c>
      <c r="F102" s="19" t="s">
        <v>130</v>
      </c>
    </row>
    <row r="103" spans="1:6" x14ac:dyDescent="0.25">
      <c r="A103" s="14"/>
      <c r="B103" s="54" t="s">
        <v>217</v>
      </c>
      <c r="C103" s="19" t="s">
        <v>130</v>
      </c>
      <c r="D103" s="19" t="s">
        <v>130</v>
      </c>
      <c r="E103" s="19" t="s">
        <v>130</v>
      </c>
      <c r="F103" s="19" t="s">
        <v>130</v>
      </c>
    </row>
    <row r="104" spans="1:6" x14ac:dyDescent="0.25">
      <c r="A104" s="14"/>
      <c r="B104" s="54" t="s">
        <v>218</v>
      </c>
      <c r="C104" s="19" t="s">
        <v>130</v>
      </c>
      <c r="D104" s="19" t="s">
        <v>130</v>
      </c>
      <c r="E104" s="19" t="s">
        <v>130</v>
      </c>
      <c r="F104" s="19" t="s">
        <v>130</v>
      </c>
    </row>
    <row r="105" spans="1:6" x14ac:dyDescent="0.25">
      <c r="A105" s="14"/>
      <c r="B105" s="54" t="s">
        <v>219</v>
      </c>
      <c r="C105" s="19" t="s">
        <v>130</v>
      </c>
      <c r="D105" s="19" t="s">
        <v>130</v>
      </c>
      <c r="E105" s="19" t="s">
        <v>130</v>
      </c>
      <c r="F105" s="19" t="s">
        <v>130</v>
      </c>
    </row>
    <row r="106" spans="1:6" x14ac:dyDescent="0.25">
      <c r="A106" s="14"/>
      <c r="B106" s="54"/>
    </row>
    <row r="107" spans="1:6" x14ac:dyDescent="0.25">
      <c r="A107" s="14" t="s">
        <v>21</v>
      </c>
      <c r="B107" s="48" t="s">
        <v>220</v>
      </c>
      <c r="C107" s="19" t="s">
        <v>130</v>
      </c>
      <c r="D107" s="19" t="s">
        <v>130</v>
      </c>
      <c r="E107" s="19" t="s">
        <v>130</v>
      </c>
      <c r="F107" s="19" t="s">
        <v>130</v>
      </c>
    </row>
    <row r="108" spans="1:6" x14ac:dyDescent="0.25">
      <c r="A108" s="14"/>
      <c r="B108" s="48" t="s">
        <v>221</v>
      </c>
      <c r="C108" s="19" t="s">
        <v>130</v>
      </c>
      <c r="D108" s="19" t="s">
        <v>130</v>
      </c>
      <c r="E108" s="19" t="s">
        <v>130</v>
      </c>
      <c r="F108" s="19" t="s">
        <v>130</v>
      </c>
    </row>
    <row r="109" spans="1:6" x14ac:dyDescent="0.25">
      <c r="A109" s="14"/>
      <c r="B109" s="14" t="s">
        <v>222</v>
      </c>
      <c r="C109" s="19" t="s">
        <v>130</v>
      </c>
      <c r="D109" s="19" t="s">
        <v>130</v>
      </c>
      <c r="E109" s="19" t="s">
        <v>130</v>
      </c>
      <c r="F109" s="19" t="s">
        <v>130</v>
      </c>
    </row>
    <row r="110" spans="1:6" x14ac:dyDescent="0.25">
      <c r="A110" s="14"/>
      <c r="B110" s="14" t="s">
        <v>223</v>
      </c>
      <c r="C110" s="19" t="s">
        <v>130</v>
      </c>
      <c r="D110" s="19" t="s">
        <v>130</v>
      </c>
      <c r="E110" s="19" t="s">
        <v>130</v>
      </c>
      <c r="F110" s="19" t="s">
        <v>130</v>
      </c>
    </row>
    <row r="111" spans="1:6" x14ac:dyDescent="0.25">
      <c r="A111" s="14"/>
      <c r="B111" s="14"/>
    </row>
    <row r="112" spans="1:6" x14ac:dyDescent="0.25">
      <c r="A112" s="14"/>
      <c r="B112" s="14"/>
    </row>
    <row r="113" spans="1:2" x14ac:dyDescent="0.25">
      <c r="A113" s="14"/>
      <c r="B113" s="14"/>
    </row>
    <row r="114" spans="1:2" x14ac:dyDescent="0.25">
      <c r="A114" s="14"/>
      <c r="B114" s="14"/>
    </row>
    <row r="115" spans="1:2" x14ac:dyDescent="0.25">
      <c r="A115" s="14"/>
      <c r="B115" s="14"/>
    </row>
    <row r="116" spans="1:2" x14ac:dyDescent="0.25">
      <c r="A116" s="14"/>
      <c r="B116" s="14"/>
    </row>
    <row r="117" spans="1:2" x14ac:dyDescent="0.25">
      <c r="A117" s="14"/>
      <c r="B117" s="14"/>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A4" sqref="A4:I24"/>
    </sheetView>
  </sheetViews>
  <sheetFormatPr defaultRowHeight="15" x14ac:dyDescent="0.25"/>
  <cols>
    <col min="1" max="1" width="9.140625" style="56"/>
    <col min="2" max="2" width="22.85546875" customWidth="1"/>
    <col min="3" max="3" width="28" customWidth="1"/>
    <col min="4" max="4" width="10.7109375" customWidth="1"/>
    <col min="5" max="9" width="10.7109375" style="56" customWidth="1"/>
  </cols>
  <sheetData>
    <row r="1" spans="1:9" ht="15.75" x14ac:dyDescent="0.25">
      <c r="B1" s="63" t="s">
        <v>314</v>
      </c>
      <c r="C1" s="59"/>
      <c r="D1" s="61"/>
      <c r="E1" s="61"/>
      <c r="F1" s="61"/>
      <c r="G1" s="61"/>
      <c r="H1" s="61"/>
      <c r="I1" s="61"/>
    </row>
    <row r="4" spans="1:9" x14ac:dyDescent="0.25">
      <c r="B4" s="60" t="s">
        <v>3</v>
      </c>
      <c r="C4" s="60" t="s">
        <v>224</v>
      </c>
      <c r="D4" s="204" t="s">
        <v>225</v>
      </c>
      <c r="E4" s="60"/>
      <c r="F4" s="60"/>
      <c r="G4" s="60"/>
      <c r="H4" s="60"/>
      <c r="I4" s="60"/>
    </row>
    <row r="5" spans="1:9" x14ac:dyDescent="0.25">
      <c r="A5" s="56" t="s">
        <v>75</v>
      </c>
      <c r="B5" s="58" t="s">
        <v>8</v>
      </c>
      <c r="C5" s="57" t="s">
        <v>226</v>
      </c>
      <c r="D5" s="57" t="s">
        <v>288</v>
      </c>
      <c r="E5" s="57" t="s">
        <v>300</v>
      </c>
      <c r="F5" s="57" t="s">
        <v>104</v>
      </c>
      <c r="G5" s="57" t="s">
        <v>105</v>
      </c>
      <c r="H5" s="57" t="s">
        <v>106</v>
      </c>
      <c r="I5" s="57" t="s">
        <v>44</v>
      </c>
    </row>
    <row r="6" spans="1:9" x14ac:dyDescent="0.25">
      <c r="B6" s="58" t="s">
        <v>10</v>
      </c>
      <c r="C6" s="57" t="s">
        <v>226</v>
      </c>
      <c r="F6" s="57" t="s">
        <v>109</v>
      </c>
      <c r="G6" s="57" t="s">
        <v>110</v>
      </c>
      <c r="H6" s="57" t="s">
        <v>111</v>
      </c>
      <c r="I6" s="57" t="s">
        <v>293</v>
      </c>
    </row>
    <row r="7" spans="1:9" x14ac:dyDescent="0.25">
      <c r="B7" s="58" t="s">
        <v>76</v>
      </c>
      <c r="C7" s="57" t="s">
        <v>226</v>
      </c>
      <c r="D7" s="57" t="s">
        <v>288</v>
      </c>
      <c r="E7" s="56" t="s">
        <v>289</v>
      </c>
      <c r="F7" s="57" t="s">
        <v>290</v>
      </c>
      <c r="G7" s="57" t="s">
        <v>294</v>
      </c>
      <c r="H7" s="57" t="s">
        <v>271</v>
      </c>
      <c r="I7" s="57" t="s">
        <v>295</v>
      </c>
    </row>
    <row r="8" spans="1:9" x14ac:dyDescent="0.25">
      <c r="B8" s="58" t="s">
        <v>14</v>
      </c>
      <c r="C8" s="57" t="s">
        <v>226</v>
      </c>
      <c r="F8" s="57" t="s">
        <v>104</v>
      </c>
      <c r="G8" s="57" t="s">
        <v>105</v>
      </c>
      <c r="H8" s="57" t="s">
        <v>106</v>
      </c>
      <c r="I8" s="57"/>
    </row>
    <row r="9" spans="1:9" s="56" customFormat="1" x14ac:dyDescent="0.25">
      <c r="A9" s="56" t="s">
        <v>77</v>
      </c>
      <c r="B9" s="58" t="s">
        <v>321</v>
      </c>
      <c r="C9" s="57" t="s">
        <v>226</v>
      </c>
      <c r="F9" s="57" t="s">
        <v>104</v>
      </c>
      <c r="G9" s="57" t="s">
        <v>105</v>
      </c>
      <c r="H9" s="57" t="s">
        <v>106</v>
      </c>
      <c r="I9" s="57" t="s">
        <v>44</v>
      </c>
    </row>
    <row r="10" spans="1:9" x14ac:dyDescent="0.25">
      <c r="B10" s="58" t="s">
        <v>322</v>
      </c>
      <c r="C10" s="57" t="s">
        <v>226</v>
      </c>
      <c r="D10" s="57" t="s">
        <v>297</v>
      </c>
      <c r="E10" s="57" t="s">
        <v>298</v>
      </c>
      <c r="F10" s="57" t="s">
        <v>299</v>
      </c>
      <c r="G10" s="57" t="s">
        <v>296</v>
      </c>
      <c r="H10" s="57" t="s">
        <v>271</v>
      </c>
      <c r="I10" s="57" t="s">
        <v>295</v>
      </c>
    </row>
    <row r="11" spans="1:9" x14ac:dyDescent="0.25">
      <c r="B11" s="58" t="s">
        <v>18</v>
      </c>
      <c r="C11" s="57" t="s">
        <v>226</v>
      </c>
      <c r="D11" s="57"/>
      <c r="F11" s="57"/>
      <c r="G11" s="57"/>
      <c r="H11" s="57" t="s">
        <v>137</v>
      </c>
      <c r="I11" s="57"/>
    </row>
    <row r="12" spans="1:9" x14ac:dyDescent="0.25">
      <c r="B12" s="58" t="s">
        <v>19</v>
      </c>
      <c r="C12" s="57" t="s">
        <v>226</v>
      </c>
      <c r="D12" s="57" t="s">
        <v>288</v>
      </c>
      <c r="E12" s="57" t="s">
        <v>289</v>
      </c>
      <c r="F12" s="57" t="s">
        <v>290</v>
      </c>
      <c r="G12" s="57" t="s">
        <v>110</v>
      </c>
      <c r="H12" s="57" t="s">
        <v>301</v>
      </c>
      <c r="I12" s="57" t="s">
        <v>302</v>
      </c>
    </row>
    <row r="13" spans="1:9" x14ac:dyDescent="0.25">
      <c r="B13" s="58" t="s">
        <v>21</v>
      </c>
      <c r="C13" s="57" t="s">
        <v>226</v>
      </c>
      <c r="F13" t="s">
        <v>290</v>
      </c>
      <c r="G13" s="57" t="s">
        <v>291</v>
      </c>
      <c r="H13" s="57" t="s">
        <v>292</v>
      </c>
      <c r="I13" s="57" t="s">
        <v>293</v>
      </c>
    </row>
    <row r="14" spans="1:9" x14ac:dyDescent="0.25">
      <c r="B14" s="58" t="s">
        <v>23</v>
      </c>
      <c r="C14" s="57" t="s">
        <v>226</v>
      </c>
      <c r="D14" s="57" t="s">
        <v>303</v>
      </c>
      <c r="F14" s="57" t="s">
        <v>304</v>
      </c>
      <c r="H14" s="57" t="s">
        <v>305</v>
      </c>
      <c r="I14" s="57"/>
    </row>
    <row r="15" spans="1:9" x14ac:dyDescent="0.25">
      <c r="A15" s="56" t="s">
        <v>78</v>
      </c>
      <c r="B15" s="58" t="s">
        <v>227</v>
      </c>
      <c r="C15" s="57" t="s">
        <v>228</v>
      </c>
      <c r="F15" s="57" t="s">
        <v>207</v>
      </c>
      <c r="G15" s="57" t="s">
        <v>208</v>
      </c>
      <c r="H15" s="57" t="s">
        <v>209</v>
      </c>
      <c r="I15" s="57" t="s">
        <v>210</v>
      </c>
    </row>
    <row r="16" spans="1:9" x14ac:dyDescent="0.25">
      <c r="B16" s="58" t="s">
        <v>229</v>
      </c>
      <c r="C16" s="57" t="s">
        <v>328</v>
      </c>
      <c r="F16" s="57"/>
      <c r="G16" s="57" t="s">
        <v>296</v>
      </c>
      <c r="H16" s="57" t="s">
        <v>271</v>
      </c>
      <c r="I16" s="57"/>
    </row>
    <row r="17" spans="1:9" x14ac:dyDescent="0.25">
      <c r="B17" s="58" t="s">
        <v>230</v>
      </c>
      <c r="C17" s="57" t="s">
        <v>226</v>
      </c>
      <c r="F17" s="57"/>
      <c r="G17" s="57" t="s">
        <v>306</v>
      </c>
      <c r="H17" s="57" t="s">
        <v>202</v>
      </c>
      <c r="I17" s="57"/>
    </row>
    <row r="18" spans="1:9" x14ac:dyDescent="0.25">
      <c r="B18" s="58" t="s">
        <v>231</v>
      </c>
      <c r="C18" s="57" t="s">
        <v>226</v>
      </c>
      <c r="D18" s="57" t="s">
        <v>297</v>
      </c>
      <c r="E18" s="57" t="s">
        <v>298</v>
      </c>
      <c r="F18" s="57" t="s">
        <v>299</v>
      </c>
      <c r="G18" s="57" t="s">
        <v>296</v>
      </c>
      <c r="H18" s="57" t="s">
        <v>271</v>
      </c>
      <c r="I18" s="57" t="s">
        <v>44</v>
      </c>
    </row>
    <row r="19" spans="1:9" x14ac:dyDescent="0.25">
      <c r="A19" s="56" t="s">
        <v>83</v>
      </c>
      <c r="B19" s="58" t="s">
        <v>32</v>
      </c>
      <c r="C19" s="57" t="s">
        <v>226</v>
      </c>
      <c r="F19" s="57" t="s">
        <v>299</v>
      </c>
      <c r="G19" s="57"/>
      <c r="H19" s="57" t="s">
        <v>209</v>
      </c>
      <c r="I19" s="57"/>
    </row>
    <row r="20" spans="1:9" x14ac:dyDescent="0.25">
      <c r="B20" s="58" t="s">
        <v>33</v>
      </c>
      <c r="C20" s="57" t="s">
        <v>228</v>
      </c>
      <c r="D20" s="57" t="s">
        <v>173</v>
      </c>
      <c r="F20" s="57" t="s">
        <v>174</v>
      </c>
      <c r="H20" s="57" t="s">
        <v>175</v>
      </c>
      <c r="I20" s="57"/>
    </row>
    <row r="21" spans="1:9" x14ac:dyDescent="0.25">
      <c r="B21" s="58" t="s">
        <v>35</v>
      </c>
      <c r="C21" s="57" t="s">
        <v>228</v>
      </c>
      <c r="D21" s="57"/>
      <c r="F21" s="57"/>
      <c r="G21" s="57"/>
      <c r="H21" s="57" t="s">
        <v>307</v>
      </c>
      <c r="I21" s="57"/>
    </row>
    <row r="22" spans="1:9" x14ac:dyDescent="0.25">
      <c r="B22" s="58" t="s">
        <v>37</v>
      </c>
      <c r="C22" s="57" t="s">
        <v>228</v>
      </c>
      <c r="D22" s="57"/>
      <c r="F22" s="57"/>
      <c r="G22" s="57"/>
      <c r="H22" s="57" t="s">
        <v>202</v>
      </c>
      <c r="I22" s="57"/>
    </row>
    <row r="23" spans="1:9" x14ac:dyDescent="0.25">
      <c r="B23" s="58" t="s">
        <v>39</v>
      </c>
      <c r="C23" s="57" t="s">
        <v>232</v>
      </c>
      <c r="E23" s="57" t="s">
        <v>308</v>
      </c>
      <c r="H23" s="57" t="s">
        <v>106</v>
      </c>
      <c r="I23" s="57" t="s">
        <v>295</v>
      </c>
    </row>
    <row r="24" spans="1:9" x14ac:dyDescent="0.25">
      <c r="B24" s="58" t="s">
        <v>40</v>
      </c>
      <c r="C24" s="57" t="s">
        <v>228</v>
      </c>
      <c r="E24" s="57" t="s">
        <v>154</v>
      </c>
      <c r="G24" s="57"/>
      <c r="H24" s="57" t="s">
        <v>155</v>
      </c>
      <c r="I24" s="5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topLeftCell="A19" zoomScale="90" zoomScaleNormal="90" workbookViewId="0">
      <selection activeCell="B27" sqref="B27:E27"/>
    </sheetView>
  </sheetViews>
  <sheetFormatPr defaultRowHeight="15" x14ac:dyDescent="0.25"/>
  <cols>
    <col min="1" max="1" width="9.140625" style="65"/>
    <col min="2" max="2" width="30.140625" style="65" customWidth="1"/>
    <col min="3" max="3" width="7.7109375" style="65" customWidth="1"/>
    <col min="4" max="4" width="7.7109375" style="208" customWidth="1"/>
    <col min="5" max="5" width="7.7109375" style="171" customWidth="1"/>
    <col min="6" max="6" width="7.7109375" style="65" customWidth="1"/>
    <col min="7" max="7" width="7.7109375" style="208" customWidth="1"/>
    <col min="8" max="8" width="7.7109375" style="171" customWidth="1"/>
    <col min="9" max="9" width="7.7109375" style="65" customWidth="1"/>
    <col min="10" max="10" width="7.7109375" style="208" customWidth="1"/>
    <col min="11" max="11" width="7.7109375" style="171" customWidth="1"/>
    <col min="12" max="12" width="7.7109375" style="65" customWidth="1"/>
    <col min="13" max="13" width="7.7109375" style="208" customWidth="1"/>
    <col min="14" max="14" width="7.7109375" style="171" customWidth="1"/>
    <col min="15" max="15" width="7.7109375" style="65" customWidth="1"/>
    <col min="16" max="16" width="7.7109375" style="208" customWidth="1"/>
    <col min="17" max="17" width="7.7109375" style="171" customWidth="1"/>
    <col min="18" max="18" width="19.5703125" style="129" customWidth="1"/>
    <col min="19" max="16384" width="9.140625" style="65"/>
  </cols>
  <sheetData>
    <row r="1" spans="1:18" ht="15.75" x14ac:dyDescent="0.25">
      <c r="B1" s="205" t="s">
        <v>318</v>
      </c>
      <c r="C1" s="205"/>
      <c r="D1" s="206"/>
      <c r="E1" s="207"/>
    </row>
    <row r="2" spans="1:18" x14ac:dyDescent="0.25">
      <c r="R2" s="56"/>
    </row>
    <row r="3" spans="1:18" x14ac:dyDescent="0.25">
      <c r="C3" s="266" t="s">
        <v>73</v>
      </c>
      <c r="D3" s="266"/>
      <c r="E3" s="266"/>
      <c r="F3" s="266"/>
      <c r="G3" s="266"/>
      <c r="H3" s="266"/>
      <c r="I3" s="266"/>
      <c r="J3" s="266"/>
      <c r="K3" s="266"/>
      <c r="L3" s="266"/>
      <c r="M3" s="266"/>
      <c r="N3" s="266"/>
      <c r="O3" s="266"/>
      <c r="P3" s="266"/>
      <c r="Q3" s="266"/>
      <c r="R3" s="56"/>
    </row>
    <row r="4" spans="1:18" ht="53.25" customHeight="1" x14ac:dyDescent="0.25">
      <c r="B4" s="209" t="s">
        <v>51</v>
      </c>
      <c r="C4" s="268" t="s">
        <v>126</v>
      </c>
      <c r="D4" s="268"/>
      <c r="E4" s="268"/>
      <c r="F4" s="268" t="s">
        <v>254</v>
      </c>
      <c r="G4" s="268"/>
      <c r="H4" s="268"/>
      <c r="I4" s="268" t="s">
        <v>125</v>
      </c>
      <c r="J4" s="268"/>
      <c r="K4" s="268"/>
      <c r="L4" s="268" t="s">
        <v>255</v>
      </c>
      <c r="M4" s="268"/>
      <c r="N4" s="268"/>
      <c r="O4" s="268" t="s">
        <v>256</v>
      </c>
      <c r="P4" s="268"/>
      <c r="Q4" s="268"/>
      <c r="R4" s="229" t="s">
        <v>317</v>
      </c>
    </row>
    <row r="5" spans="1:18" x14ac:dyDescent="0.25">
      <c r="B5" s="209"/>
      <c r="C5" s="223" t="s">
        <v>101</v>
      </c>
      <c r="D5" s="267" t="s">
        <v>46</v>
      </c>
      <c r="E5" s="267"/>
      <c r="F5" s="223" t="s">
        <v>101</v>
      </c>
      <c r="G5" s="267" t="s">
        <v>46</v>
      </c>
      <c r="H5" s="267"/>
      <c r="I5" s="223" t="s">
        <v>101</v>
      </c>
      <c r="J5" s="267" t="s">
        <v>46</v>
      </c>
      <c r="K5" s="267"/>
      <c r="L5" s="223" t="s">
        <v>101</v>
      </c>
      <c r="M5" s="267" t="s">
        <v>46</v>
      </c>
      <c r="N5" s="267"/>
      <c r="O5" s="223" t="s">
        <v>101</v>
      </c>
      <c r="P5" s="267" t="s">
        <v>46</v>
      </c>
      <c r="Q5" s="267"/>
      <c r="R5" s="231" t="s">
        <v>313</v>
      </c>
    </row>
    <row r="6" spans="1:18" x14ac:dyDescent="0.25">
      <c r="A6" s="65" t="s">
        <v>75</v>
      </c>
      <c r="B6" s="210" t="s">
        <v>55</v>
      </c>
      <c r="C6" s="221">
        <v>7.29</v>
      </c>
      <c r="D6" s="211">
        <v>6.67</v>
      </c>
      <c r="E6" s="176">
        <v>7.92</v>
      </c>
      <c r="F6" s="224">
        <v>55.77</v>
      </c>
      <c r="G6" s="208">
        <v>54.03</v>
      </c>
      <c r="H6" s="171">
        <v>57.52</v>
      </c>
      <c r="I6" s="224">
        <v>8.7799999999999994</v>
      </c>
      <c r="J6" s="208">
        <v>8.1</v>
      </c>
      <c r="K6" s="171">
        <v>9.52</v>
      </c>
      <c r="L6" s="224">
        <v>27.45</v>
      </c>
      <c r="M6" s="208">
        <v>26.18</v>
      </c>
      <c r="N6" s="171">
        <v>28.83</v>
      </c>
      <c r="O6" s="224">
        <v>99.28</v>
      </c>
      <c r="P6" s="208">
        <v>96.94</v>
      </c>
      <c r="Q6" s="171">
        <v>101.57</v>
      </c>
      <c r="R6" s="225">
        <v>9.7661744887218779E-2</v>
      </c>
    </row>
    <row r="7" spans="1:18" x14ac:dyDescent="0.25">
      <c r="B7" s="66" t="s">
        <v>56</v>
      </c>
      <c r="C7" s="222">
        <v>1.18</v>
      </c>
      <c r="D7" s="211">
        <v>0.97</v>
      </c>
      <c r="E7" s="176">
        <v>1.38</v>
      </c>
      <c r="F7" s="224">
        <v>10.73</v>
      </c>
      <c r="G7" s="208">
        <v>10.119999999999999</v>
      </c>
      <c r="H7" s="171">
        <v>11.44</v>
      </c>
      <c r="I7" s="224">
        <v>9.35</v>
      </c>
      <c r="J7" s="208">
        <v>8.7799999999999994</v>
      </c>
      <c r="K7" s="171">
        <v>9.9499999999999993</v>
      </c>
      <c r="L7" s="224">
        <v>3.62</v>
      </c>
      <c r="M7" s="208">
        <v>3.26</v>
      </c>
      <c r="N7" s="171">
        <v>4.01</v>
      </c>
      <c r="O7" s="224">
        <v>24.88</v>
      </c>
      <c r="P7" s="208">
        <v>23.86</v>
      </c>
      <c r="Q7" s="171">
        <v>25.94</v>
      </c>
      <c r="R7" s="225">
        <v>3.2468125644338305E-2</v>
      </c>
    </row>
    <row r="8" spans="1:18" x14ac:dyDescent="0.25">
      <c r="B8" s="210" t="s">
        <v>57</v>
      </c>
      <c r="C8" s="221" t="s">
        <v>93</v>
      </c>
      <c r="D8" s="211" t="s">
        <v>93</v>
      </c>
      <c r="E8" s="176" t="s">
        <v>93</v>
      </c>
      <c r="F8" s="224">
        <v>9.7100000000000009</v>
      </c>
      <c r="G8" s="208">
        <v>8.52</v>
      </c>
      <c r="H8" s="171">
        <v>10.86</v>
      </c>
      <c r="I8" s="224" t="s">
        <v>93</v>
      </c>
      <c r="J8" s="208" t="s">
        <v>93</v>
      </c>
      <c r="K8" s="171" t="s">
        <v>93</v>
      </c>
      <c r="L8" s="224" t="s">
        <v>93</v>
      </c>
      <c r="M8" s="208" t="s">
        <v>93</v>
      </c>
      <c r="N8" s="171" t="s">
        <v>93</v>
      </c>
      <c r="O8" s="224">
        <v>25.66</v>
      </c>
      <c r="P8" s="208">
        <v>23.65</v>
      </c>
      <c r="Q8" s="171">
        <v>27.76</v>
      </c>
      <c r="R8" s="225">
        <v>2.7480589022757698E-2</v>
      </c>
    </row>
    <row r="9" spans="1:18" x14ac:dyDescent="0.25">
      <c r="B9" s="210" t="s">
        <v>58</v>
      </c>
      <c r="C9" s="221" t="s">
        <v>93</v>
      </c>
      <c r="D9" s="211" t="s">
        <v>93</v>
      </c>
      <c r="E9" s="176" t="s">
        <v>93</v>
      </c>
      <c r="F9" s="224">
        <v>37.64</v>
      </c>
      <c r="G9" s="208">
        <v>36.26</v>
      </c>
      <c r="H9" s="171">
        <v>38.99</v>
      </c>
      <c r="I9" s="224">
        <v>35.130000000000003</v>
      </c>
      <c r="J9" s="208">
        <v>33.75</v>
      </c>
      <c r="K9" s="171">
        <v>36.68</v>
      </c>
      <c r="L9" s="224">
        <v>0.57999999999999996</v>
      </c>
      <c r="M9" s="208">
        <v>0.4</v>
      </c>
      <c r="N9" s="171">
        <v>0.77</v>
      </c>
      <c r="O9" s="224">
        <v>74.489999999999995</v>
      </c>
      <c r="P9" s="208">
        <v>72.510000000000005</v>
      </c>
      <c r="Q9" s="171">
        <v>76.569999999999993</v>
      </c>
      <c r="R9" s="225">
        <v>6.4654723466305589E-2</v>
      </c>
    </row>
    <row r="10" spans="1:18" x14ac:dyDescent="0.25">
      <c r="A10" s="65" t="s">
        <v>77</v>
      </c>
      <c r="B10" s="210" t="s">
        <v>257</v>
      </c>
      <c r="C10" s="221" t="s">
        <v>93</v>
      </c>
      <c r="D10" s="211" t="s">
        <v>93</v>
      </c>
      <c r="E10" s="176" t="s">
        <v>93</v>
      </c>
      <c r="F10" s="224" t="s">
        <v>93</v>
      </c>
      <c r="G10" s="208" t="s">
        <v>93</v>
      </c>
      <c r="H10" s="171" t="s">
        <v>93</v>
      </c>
      <c r="I10" s="224" t="s">
        <v>93</v>
      </c>
      <c r="J10" s="208" t="s">
        <v>93</v>
      </c>
      <c r="K10" s="171" t="s">
        <v>93</v>
      </c>
      <c r="L10" s="224" t="s">
        <v>93</v>
      </c>
      <c r="M10" s="208" t="s">
        <v>93</v>
      </c>
      <c r="N10" s="171" t="s">
        <v>93</v>
      </c>
      <c r="O10" s="224">
        <v>44.42</v>
      </c>
      <c r="P10" s="208">
        <v>37.450000000000003</v>
      </c>
      <c r="Q10" s="171">
        <v>51.75</v>
      </c>
      <c r="R10" s="225">
        <v>4.5278941520646668E-2</v>
      </c>
    </row>
    <row r="11" spans="1:18" x14ac:dyDescent="0.25">
      <c r="B11" s="210" t="s">
        <v>59</v>
      </c>
      <c r="C11" s="221">
        <v>0.69</v>
      </c>
      <c r="D11" s="211">
        <v>0</v>
      </c>
      <c r="E11" s="176">
        <v>1.57</v>
      </c>
      <c r="F11" s="224">
        <v>15.15</v>
      </c>
      <c r="G11" s="208">
        <v>11.83</v>
      </c>
      <c r="H11" s="171">
        <v>18.5</v>
      </c>
      <c r="I11" s="224">
        <v>1.93</v>
      </c>
      <c r="J11" s="208">
        <v>0.83</v>
      </c>
      <c r="K11" s="171">
        <v>3.33</v>
      </c>
      <c r="L11" s="224">
        <v>1.1100000000000001</v>
      </c>
      <c r="M11" s="208">
        <v>0.23</v>
      </c>
      <c r="N11" s="171">
        <v>2.2799999999999998</v>
      </c>
      <c r="O11" s="224">
        <v>18.88</v>
      </c>
      <c r="P11" s="208">
        <v>15.05</v>
      </c>
      <c r="Q11" s="171">
        <v>22.95</v>
      </c>
      <c r="R11" s="225">
        <v>2.3311807776364692E-2</v>
      </c>
    </row>
    <row r="12" spans="1:18" x14ac:dyDescent="0.25">
      <c r="B12" s="210" t="s">
        <v>233</v>
      </c>
      <c r="C12" s="221" t="s">
        <v>93</v>
      </c>
      <c r="D12" s="211" t="s">
        <v>93</v>
      </c>
      <c r="E12" s="176" t="s">
        <v>93</v>
      </c>
      <c r="F12" s="221">
        <v>19.52</v>
      </c>
      <c r="G12" s="211">
        <v>18.3</v>
      </c>
      <c r="H12" s="176">
        <v>20.53</v>
      </c>
      <c r="I12" s="221">
        <v>7.4</v>
      </c>
      <c r="J12" s="211">
        <v>6.67</v>
      </c>
      <c r="K12" s="176">
        <v>8.0500000000000007</v>
      </c>
      <c r="L12" s="221" t="s">
        <v>93</v>
      </c>
      <c r="M12" s="211" t="s">
        <v>93</v>
      </c>
      <c r="N12" s="176" t="s">
        <v>93</v>
      </c>
      <c r="O12" s="221">
        <v>28.03</v>
      </c>
      <c r="P12" s="211">
        <v>26.58</v>
      </c>
      <c r="Q12" s="176">
        <v>29.44</v>
      </c>
      <c r="R12" s="225">
        <v>2.4859869447992056E-2</v>
      </c>
    </row>
    <row r="13" spans="1:18" x14ac:dyDescent="0.25">
      <c r="B13" s="210" t="s">
        <v>60</v>
      </c>
      <c r="C13" s="221" t="s">
        <v>93</v>
      </c>
      <c r="D13" s="211" t="s">
        <v>93</v>
      </c>
      <c r="E13" s="176" t="s">
        <v>93</v>
      </c>
      <c r="F13" s="221" t="s">
        <v>93</v>
      </c>
      <c r="G13" s="211" t="s">
        <v>93</v>
      </c>
      <c r="H13" s="176" t="s">
        <v>93</v>
      </c>
      <c r="I13" s="221" t="s">
        <v>93</v>
      </c>
      <c r="J13" s="211" t="s">
        <v>93</v>
      </c>
      <c r="K13" s="176" t="s">
        <v>93</v>
      </c>
      <c r="L13" s="221" t="s">
        <v>93</v>
      </c>
      <c r="M13" s="211" t="s">
        <v>93</v>
      </c>
      <c r="N13" s="176" t="s">
        <v>93</v>
      </c>
      <c r="O13" s="221">
        <v>39.1</v>
      </c>
      <c r="P13" s="211">
        <v>33.5</v>
      </c>
      <c r="Q13" s="176">
        <v>44.8</v>
      </c>
      <c r="R13" s="225">
        <v>4.1889865009642174E-2</v>
      </c>
    </row>
    <row r="14" spans="1:18" x14ac:dyDescent="0.25">
      <c r="B14" s="210" t="s">
        <v>61</v>
      </c>
      <c r="C14" s="221">
        <v>1</v>
      </c>
      <c r="D14" s="211">
        <v>0.73</v>
      </c>
      <c r="E14" s="176">
        <v>1.3</v>
      </c>
      <c r="F14" s="221">
        <v>16.82</v>
      </c>
      <c r="G14" s="211">
        <v>15.57</v>
      </c>
      <c r="H14" s="176">
        <v>17.989999999999998</v>
      </c>
      <c r="I14" s="221">
        <v>6.6</v>
      </c>
      <c r="J14" s="211">
        <v>5.84</v>
      </c>
      <c r="K14" s="176">
        <v>7.43</v>
      </c>
      <c r="L14" s="221">
        <v>0.39</v>
      </c>
      <c r="M14" s="211">
        <v>0.22</v>
      </c>
      <c r="N14" s="176">
        <v>0.6</v>
      </c>
      <c r="O14" s="221">
        <v>24.81</v>
      </c>
      <c r="P14" s="211">
        <v>23.28</v>
      </c>
      <c r="Q14" s="176">
        <v>26.27</v>
      </c>
      <c r="R14" s="225">
        <v>3.3415491535011513E-2</v>
      </c>
    </row>
    <row r="15" spans="1:18" x14ac:dyDescent="0.25">
      <c r="B15" s="210" t="s">
        <v>62</v>
      </c>
      <c r="C15" s="221">
        <v>0.57999999999999996</v>
      </c>
      <c r="D15" s="211">
        <v>0.28999999999999998</v>
      </c>
      <c r="E15" s="176">
        <v>0.94</v>
      </c>
      <c r="F15" s="221">
        <v>9.51</v>
      </c>
      <c r="G15" s="211">
        <v>8.15</v>
      </c>
      <c r="H15" s="176">
        <v>10.88</v>
      </c>
      <c r="I15" s="221">
        <v>11.75</v>
      </c>
      <c r="J15" s="211">
        <v>10.25</v>
      </c>
      <c r="K15" s="176">
        <v>13.2</v>
      </c>
      <c r="L15" s="221">
        <v>0.04</v>
      </c>
      <c r="M15" s="211" t="s">
        <v>316</v>
      </c>
      <c r="N15" s="176">
        <v>0.16</v>
      </c>
      <c r="O15" s="221">
        <v>21.89</v>
      </c>
      <c r="P15" s="211">
        <v>19.82</v>
      </c>
      <c r="Q15" s="176">
        <v>23.97</v>
      </c>
      <c r="R15" s="225">
        <v>2.0697610650428799E-2</v>
      </c>
    </row>
    <row r="16" spans="1:18" x14ac:dyDescent="0.25">
      <c r="A16" s="65" t="s">
        <v>78</v>
      </c>
      <c r="B16" s="210" t="s">
        <v>63</v>
      </c>
      <c r="C16" s="221">
        <v>0.35</v>
      </c>
      <c r="D16" s="211">
        <v>0.08</v>
      </c>
      <c r="E16" s="176">
        <v>0.71</v>
      </c>
      <c r="F16" s="221">
        <v>6.77</v>
      </c>
      <c r="G16" s="211">
        <v>5.58</v>
      </c>
      <c r="H16" s="176">
        <v>8.0500000000000007</v>
      </c>
      <c r="I16" s="221">
        <v>0.83</v>
      </c>
      <c r="J16" s="211">
        <v>0.4</v>
      </c>
      <c r="K16" s="176">
        <v>1.32</v>
      </c>
      <c r="L16" s="221">
        <v>0.15</v>
      </c>
      <c r="M16" s="211" t="s">
        <v>316</v>
      </c>
      <c r="N16" s="176">
        <v>0.37</v>
      </c>
      <c r="O16" s="221">
        <v>8.1</v>
      </c>
      <c r="P16" s="211">
        <v>6.78</v>
      </c>
      <c r="Q16" s="176">
        <v>9.49</v>
      </c>
      <c r="R16" s="225">
        <v>9.6417093203190092E-3</v>
      </c>
    </row>
    <row r="17" spans="1:18" x14ac:dyDescent="0.25">
      <c r="B17" s="210" t="s">
        <v>64</v>
      </c>
      <c r="C17" s="221">
        <v>0.48</v>
      </c>
      <c r="D17" s="211">
        <v>0.24</v>
      </c>
      <c r="E17" s="176">
        <v>0.75</v>
      </c>
      <c r="F17" s="221">
        <v>6.41</v>
      </c>
      <c r="G17" s="211">
        <v>5.47</v>
      </c>
      <c r="H17" s="176">
        <v>7.35</v>
      </c>
      <c r="I17" s="221">
        <v>1.0900000000000001</v>
      </c>
      <c r="J17" s="211">
        <v>0.72</v>
      </c>
      <c r="K17" s="176">
        <v>1.47</v>
      </c>
      <c r="L17" s="221">
        <v>0.19</v>
      </c>
      <c r="M17" s="211">
        <v>0.04</v>
      </c>
      <c r="N17" s="176">
        <v>0.38</v>
      </c>
      <c r="O17" s="221">
        <v>8.17</v>
      </c>
      <c r="P17" s="211">
        <v>7.13</v>
      </c>
      <c r="Q17" s="176">
        <v>9.2799999999999994</v>
      </c>
      <c r="R17" s="225">
        <v>9.0883808888147285E-3</v>
      </c>
    </row>
    <row r="18" spans="1:18" x14ac:dyDescent="0.25">
      <c r="B18" s="210" t="s">
        <v>65</v>
      </c>
      <c r="C18" s="221">
        <v>7.0000000000000007E-2</v>
      </c>
      <c r="D18" s="211" t="s">
        <v>316</v>
      </c>
      <c r="E18" s="176">
        <v>0.22</v>
      </c>
      <c r="F18" s="221">
        <v>5.07</v>
      </c>
      <c r="G18" s="211">
        <v>4.08</v>
      </c>
      <c r="H18" s="176">
        <v>6.11</v>
      </c>
      <c r="I18" s="221">
        <v>1.31</v>
      </c>
      <c r="J18" s="211">
        <v>0.81</v>
      </c>
      <c r="K18" s="176">
        <v>1.86</v>
      </c>
      <c r="L18" s="221">
        <v>0</v>
      </c>
      <c r="M18" s="211" t="s">
        <v>316</v>
      </c>
      <c r="N18" s="176">
        <v>0</v>
      </c>
      <c r="O18" s="221">
        <v>6.44</v>
      </c>
      <c r="P18" s="211">
        <v>5.29</v>
      </c>
      <c r="Q18" s="176">
        <v>7.55</v>
      </c>
      <c r="R18" s="225">
        <v>5.8495467509582719E-3</v>
      </c>
    </row>
    <row r="19" spans="1:18" x14ac:dyDescent="0.25">
      <c r="B19" s="210" t="s">
        <v>66</v>
      </c>
      <c r="C19" s="221">
        <v>0.14000000000000001</v>
      </c>
      <c r="D19" s="211" t="s">
        <v>316</v>
      </c>
      <c r="E19" s="176">
        <v>0.41</v>
      </c>
      <c r="F19" s="221">
        <v>2.74</v>
      </c>
      <c r="G19" s="211">
        <v>1.7</v>
      </c>
      <c r="H19" s="176">
        <v>3.83</v>
      </c>
      <c r="I19" s="221">
        <v>1.28</v>
      </c>
      <c r="J19" s="211">
        <v>0.53</v>
      </c>
      <c r="K19" s="176">
        <v>2.2200000000000002</v>
      </c>
      <c r="L19" s="221">
        <v>0</v>
      </c>
      <c r="M19" s="211" t="s">
        <v>316</v>
      </c>
      <c r="N19" s="176">
        <v>0</v>
      </c>
      <c r="O19" s="221">
        <v>4.16</v>
      </c>
      <c r="P19" s="211">
        <v>2.84</v>
      </c>
      <c r="Q19" s="176">
        <v>5.57</v>
      </c>
      <c r="R19" s="225">
        <v>5.8166361386484712E-3</v>
      </c>
    </row>
    <row r="20" spans="1:18" x14ac:dyDescent="0.25">
      <c r="A20" s="65" t="s">
        <v>83</v>
      </c>
      <c r="B20" s="210" t="s">
        <v>283</v>
      </c>
      <c r="C20" s="221">
        <v>6.21</v>
      </c>
      <c r="D20" s="211">
        <v>5.19</v>
      </c>
      <c r="E20" s="176">
        <v>7.25</v>
      </c>
      <c r="F20" s="221">
        <v>48.72</v>
      </c>
      <c r="G20" s="211">
        <v>45.92</v>
      </c>
      <c r="H20" s="176">
        <v>51.6</v>
      </c>
      <c r="I20" s="221">
        <v>20.86</v>
      </c>
      <c r="J20" s="211">
        <v>18.989999999999998</v>
      </c>
      <c r="K20" s="176">
        <v>22.69</v>
      </c>
      <c r="L20" s="221" t="s">
        <v>93</v>
      </c>
      <c r="M20" s="211" t="s">
        <v>93</v>
      </c>
      <c r="N20" s="176" t="s">
        <v>93</v>
      </c>
      <c r="O20" s="221">
        <v>75.7</v>
      </c>
      <c r="P20" s="211">
        <v>72.3</v>
      </c>
      <c r="Q20" s="176">
        <v>79.14</v>
      </c>
      <c r="R20" s="225">
        <v>6.1990238789347833E-2</v>
      </c>
    </row>
    <row r="21" spans="1:18" x14ac:dyDescent="0.25">
      <c r="B21" s="210" t="s">
        <v>67</v>
      </c>
      <c r="C21" s="221">
        <v>12.18</v>
      </c>
      <c r="D21" s="211">
        <v>11.48</v>
      </c>
      <c r="E21" s="176">
        <v>12.88</v>
      </c>
      <c r="F21" s="221">
        <v>166.16</v>
      </c>
      <c r="G21" s="211">
        <v>163.41999999999999</v>
      </c>
      <c r="H21" s="176">
        <v>168.77</v>
      </c>
      <c r="I21" s="221">
        <v>19.100000000000001</v>
      </c>
      <c r="J21" s="211">
        <v>18.29</v>
      </c>
      <c r="K21" s="176">
        <v>19.95</v>
      </c>
      <c r="L21" s="221">
        <v>0.68</v>
      </c>
      <c r="M21" s="211">
        <v>0.52</v>
      </c>
      <c r="N21" s="176">
        <v>0.85</v>
      </c>
      <c r="O21" s="221">
        <v>198.11</v>
      </c>
      <c r="P21" s="211">
        <v>195.08</v>
      </c>
      <c r="Q21" s="176">
        <v>200.89</v>
      </c>
      <c r="R21" s="225">
        <v>9.027527785245909E-2</v>
      </c>
    </row>
    <row r="22" spans="1:18" x14ac:dyDescent="0.25">
      <c r="B22" s="210" t="s">
        <v>68</v>
      </c>
      <c r="C22" s="221">
        <v>0.32</v>
      </c>
      <c r="D22" s="211">
        <v>0.23</v>
      </c>
      <c r="E22" s="176">
        <v>0.42</v>
      </c>
      <c r="F22" s="221">
        <v>27.05</v>
      </c>
      <c r="G22" s="211">
        <v>26.38</v>
      </c>
      <c r="H22" s="176">
        <v>27.76</v>
      </c>
      <c r="I22" s="221">
        <v>3.01</v>
      </c>
      <c r="J22" s="211">
        <v>2.75</v>
      </c>
      <c r="K22" s="176">
        <v>3.27</v>
      </c>
      <c r="L22" s="221">
        <v>3.58</v>
      </c>
      <c r="M22" s="211">
        <v>3.26</v>
      </c>
      <c r="N22" s="176">
        <v>3.88</v>
      </c>
      <c r="O22" s="221">
        <v>33.96</v>
      </c>
      <c r="P22" s="211">
        <v>33.270000000000003</v>
      </c>
      <c r="Q22" s="176">
        <v>34.880000000000003</v>
      </c>
      <c r="R22" s="225">
        <v>2.0628325679714267E-2</v>
      </c>
    </row>
    <row r="23" spans="1:18" x14ac:dyDescent="0.25">
      <c r="B23" s="210" t="s">
        <v>69</v>
      </c>
      <c r="C23" s="221">
        <v>0.8</v>
      </c>
      <c r="D23" s="211">
        <v>0.68</v>
      </c>
      <c r="E23" s="176">
        <v>0.93</v>
      </c>
      <c r="F23" s="221">
        <v>10.81</v>
      </c>
      <c r="G23" s="211">
        <v>10.34</v>
      </c>
      <c r="H23" s="176">
        <v>11.28</v>
      </c>
      <c r="I23" s="221">
        <v>13.9</v>
      </c>
      <c r="J23" s="211">
        <v>13.39</v>
      </c>
      <c r="K23" s="176">
        <v>14.44</v>
      </c>
      <c r="L23" s="221">
        <v>11.47</v>
      </c>
      <c r="M23" s="211">
        <v>10.99</v>
      </c>
      <c r="N23" s="176">
        <v>11.93</v>
      </c>
      <c r="O23" s="221">
        <v>36.979999999999997</v>
      </c>
      <c r="P23" s="211">
        <v>36.159999999999997</v>
      </c>
      <c r="Q23" s="176">
        <v>37.840000000000003</v>
      </c>
      <c r="R23" s="225">
        <v>3.6236073412834503E-2</v>
      </c>
    </row>
    <row r="24" spans="1:18" x14ac:dyDescent="0.25">
      <c r="B24" s="210" t="s">
        <v>70</v>
      </c>
      <c r="C24" s="221">
        <v>23.95</v>
      </c>
      <c r="D24" s="211">
        <v>22.03</v>
      </c>
      <c r="E24" s="176">
        <v>25.68</v>
      </c>
      <c r="F24" s="221">
        <v>65.790000000000006</v>
      </c>
      <c r="G24" s="211">
        <v>62.66</v>
      </c>
      <c r="H24" s="176">
        <v>68.87</v>
      </c>
      <c r="I24" s="221">
        <v>3.87</v>
      </c>
      <c r="J24" s="211">
        <v>3.15</v>
      </c>
      <c r="K24" s="176">
        <v>4.62</v>
      </c>
      <c r="L24" s="221">
        <v>45.83</v>
      </c>
      <c r="M24" s="211">
        <v>43.3</v>
      </c>
      <c r="N24" s="176">
        <v>48.28</v>
      </c>
      <c r="O24" s="221">
        <v>139.44</v>
      </c>
      <c r="P24" s="211">
        <v>135.18</v>
      </c>
      <c r="Q24" s="176">
        <v>143.79</v>
      </c>
      <c r="R24" s="225">
        <v>7.3650350980050391E-2</v>
      </c>
    </row>
    <row r="25" spans="1:18" x14ac:dyDescent="0.25">
      <c r="B25" s="210" t="s">
        <v>71</v>
      </c>
      <c r="C25" s="221">
        <v>48.24</v>
      </c>
      <c r="D25" s="211">
        <v>44.91</v>
      </c>
      <c r="E25" s="176">
        <v>52.12</v>
      </c>
      <c r="F25" s="221">
        <v>27.91</v>
      </c>
      <c r="G25" s="211">
        <v>25.27</v>
      </c>
      <c r="H25" s="176">
        <v>30.7</v>
      </c>
      <c r="I25" s="221">
        <v>8.57</v>
      </c>
      <c r="J25" s="211">
        <v>7.12</v>
      </c>
      <c r="K25" s="176">
        <v>10.07</v>
      </c>
      <c r="L25" s="221">
        <v>58.13</v>
      </c>
      <c r="M25" s="211">
        <v>54.1</v>
      </c>
      <c r="N25" s="176">
        <v>61.74</v>
      </c>
      <c r="O25" s="221">
        <v>142.84</v>
      </c>
      <c r="P25" s="211">
        <v>136.79</v>
      </c>
      <c r="Q25" s="176">
        <v>148.81</v>
      </c>
      <c r="R25" s="230">
        <v>5.8539304200289334E-2</v>
      </c>
    </row>
    <row r="26" spans="1:18" x14ac:dyDescent="0.25">
      <c r="C26" s="210"/>
      <c r="D26" s="211"/>
      <c r="E26" s="176"/>
      <c r="F26" s="210"/>
      <c r="G26" s="211"/>
      <c r="H26" s="176"/>
      <c r="I26" s="210"/>
      <c r="J26" s="211"/>
      <c r="K26" s="176"/>
      <c r="L26" s="210"/>
      <c r="M26" s="211"/>
      <c r="N26" s="176"/>
      <c r="O26" s="210"/>
      <c r="P26" s="211"/>
      <c r="Q26" s="176"/>
      <c r="R26" s="172"/>
    </row>
    <row r="27" spans="1:18" x14ac:dyDescent="0.25">
      <c r="B27" s="236" t="s">
        <v>332</v>
      </c>
      <c r="C27" s="221">
        <f>_xlfn.QUARTILE.INC(C6:C25,2)</f>
        <v>0.8</v>
      </c>
      <c r="D27" s="211">
        <f>_xlfn.QUARTILE.INC(C6:C25,1)</f>
        <v>0.41499999999999998</v>
      </c>
      <c r="E27" s="176">
        <f>_xlfn.QUARTILE.INC(C6:C25,3)</f>
        <v>6.75</v>
      </c>
      <c r="F27" s="221">
        <f>_xlfn.QUARTILE.INC(F6:F25,2)</f>
        <v>15.984999999999999</v>
      </c>
      <c r="G27" s="211">
        <f>_xlfn.QUARTILE.INC(F6:F25,1)</f>
        <v>9.56</v>
      </c>
      <c r="H27" s="176">
        <f>_xlfn.QUARTILE.INC(F6:F25,3)</f>
        <v>35.207500000000003</v>
      </c>
      <c r="I27" s="221">
        <f>_xlfn.QUARTILE.INC(I6:I25,2)</f>
        <v>7.4</v>
      </c>
      <c r="J27" s="211">
        <f>_xlfn.QUARTILE.INC(I6:I25,1)</f>
        <v>1.93</v>
      </c>
      <c r="K27" s="176">
        <f>_xlfn.QUARTILE.INC(I6:I25,3)</f>
        <v>11.75</v>
      </c>
      <c r="L27" s="221">
        <f>_xlfn.QUARTILE.INC(L6:L25,2)</f>
        <v>0.68</v>
      </c>
      <c r="M27" s="211">
        <f>_xlfn.QUARTILE.INC(L6:L25,1)</f>
        <v>0.16999999999999998</v>
      </c>
      <c r="N27" s="176">
        <f>_xlfn.QUARTILE.INC(L6:L25,3)</f>
        <v>7.5449999999999999</v>
      </c>
      <c r="O27" s="221">
        <f>_xlfn.QUARTILE.INC(O6:O25,2)</f>
        <v>30.995000000000001</v>
      </c>
      <c r="P27" s="211">
        <f>_xlfn.QUARTILE.INC(O6:O25,1)</f>
        <v>21.137499999999999</v>
      </c>
      <c r="Q27" s="176">
        <f>_xlfn.QUARTILE.INC(O6:O25,3)</f>
        <v>74.79249999999999</v>
      </c>
      <c r="R27" s="225">
        <f>_xlfn.QUARTILE.INC(R6:R25,2)</f>
        <v>3.2941808589674909E-2</v>
      </c>
    </row>
    <row r="28" spans="1:18" x14ac:dyDescent="0.25">
      <c r="B28" s="236"/>
      <c r="C28" s="210"/>
      <c r="D28" s="211"/>
      <c r="E28" s="176"/>
      <c r="F28" s="210"/>
      <c r="G28" s="211"/>
      <c r="H28" s="176"/>
      <c r="I28" s="210"/>
      <c r="J28" s="211"/>
      <c r="K28" s="176"/>
      <c r="L28" s="210"/>
      <c r="M28" s="211"/>
      <c r="N28" s="176"/>
      <c r="O28" s="210"/>
      <c r="P28" s="211"/>
      <c r="Q28" s="176"/>
      <c r="R28" s="172"/>
    </row>
    <row r="29" spans="1:18" x14ac:dyDescent="0.25">
      <c r="B29" s="65" t="s">
        <v>315</v>
      </c>
      <c r="C29" s="210"/>
      <c r="D29" s="211"/>
      <c r="E29" s="176"/>
      <c r="F29" s="210"/>
      <c r="G29" s="211"/>
      <c r="H29" s="176"/>
      <c r="I29" s="210"/>
      <c r="J29" s="211"/>
      <c r="K29" s="176"/>
      <c r="L29" s="210"/>
      <c r="M29" s="211"/>
      <c r="N29" s="176"/>
      <c r="O29" s="210"/>
      <c r="P29" s="211"/>
      <c r="Q29" s="176"/>
      <c r="R29" s="172"/>
    </row>
    <row r="30" spans="1:18" x14ac:dyDescent="0.25">
      <c r="C30" s="210"/>
      <c r="D30" s="211"/>
      <c r="E30" s="176"/>
      <c r="F30" s="210"/>
      <c r="G30" s="211"/>
      <c r="H30" s="176"/>
      <c r="I30" s="210"/>
      <c r="J30" s="211"/>
      <c r="K30" s="176"/>
      <c r="L30" s="210"/>
      <c r="M30" s="211"/>
      <c r="N30" s="176"/>
      <c r="O30" s="210"/>
      <c r="P30" s="211"/>
      <c r="Q30" s="176"/>
      <c r="R30" s="172"/>
    </row>
    <row r="31" spans="1:18" x14ac:dyDescent="0.25">
      <c r="C31" s="210"/>
      <c r="D31" s="211"/>
      <c r="E31" s="176"/>
      <c r="F31" s="210"/>
      <c r="G31" s="211"/>
      <c r="H31" s="176"/>
      <c r="I31" s="210"/>
      <c r="J31" s="211"/>
      <c r="K31" s="176"/>
      <c r="L31" s="210"/>
      <c r="M31" s="211"/>
      <c r="N31" s="176"/>
      <c r="O31" s="210"/>
      <c r="P31" s="211"/>
      <c r="Q31" s="176"/>
      <c r="R31" s="172"/>
    </row>
    <row r="32" spans="1:18" x14ac:dyDescent="0.25">
      <c r="C32" s="210"/>
      <c r="D32" s="211"/>
      <c r="E32" s="176"/>
      <c r="F32" s="210"/>
      <c r="G32" s="211"/>
      <c r="H32" s="176"/>
      <c r="I32" s="210"/>
      <c r="J32" s="211"/>
      <c r="K32" s="176"/>
      <c r="L32" s="210"/>
      <c r="M32" s="211"/>
      <c r="N32" s="176"/>
      <c r="O32" s="210"/>
      <c r="P32" s="211"/>
      <c r="Q32" s="176"/>
      <c r="R32" s="56"/>
    </row>
    <row r="33" spans="1:18" x14ac:dyDescent="0.25">
      <c r="C33" s="212" t="s">
        <v>74</v>
      </c>
      <c r="D33" s="213"/>
      <c r="E33" s="214"/>
      <c r="F33" s="212"/>
      <c r="G33" s="213"/>
      <c r="H33" s="214"/>
      <c r="I33" s="212"/>
      <c r="J33" s="213"/>
      <c r="K33" s="214"/>
      <c r="L33" s="212"/>
      <c r="M33" s="213"/>
      <c r="N33" s="214"/>
      <c r="O33" s="212"/>
      <c r="P33" s="213"/>
      <c r="Q33" s="214"/>
      <c r="R33" s="56"/>
    </row>
    <row r="34" spans="1:18" ht="49.5" customHeight="1" x14ac:dyDescent="0.25">
      <c r="B34" s="209" t="s">
        <v>51</v>
      </c>
      <c r="C34" s="265" t="s">
        <v>126</v>
      </c>
      <c r="D34" s="265"/>
      <c r="E34" s="265"/>
      <c r="F34" s="265" t="s">
        <v>254</v>
      </c>
      <c r="G34" s="265"/>
      <c r="H34" s="265"/>
      <c r="I34" s="265" t="s">
        <v>125</v>
      </c>
      <c r="J34" s="265"/>
      <c r="K34" s="265"/>
      <c r="L34" s="265" t="s">
        <v>255</v>
      </c>
      <c r="M34" s="265"/>
      <c r="N34" s="265"/>
      <c r="O34" s="265" t="s">
        <v>256</v>
      </c>
      <c r="P34" s="265"/>
      <c r="Q34" s="265"/>
      <c r="R34" s="229" t="s">
        <v>317</v>
      </c>
    </row>
    <row r="35" spans="1:18" x14ac:dyDescent="0.25">
      <c r="B35" s="209"/>
      <c r="C35" s="227" t="s">
        <v>101</v>
      </c>
      <c r="D35" s="264" t="s">
        <v>46</v>
      </c>
      <c r="E35" s="264"/>
      <c r="F35" s="227" t="s">
        <v>101</v>
      </c>
      <c r="G35" s="264" t="s">
        <v>46</v>
      </c>
      <c r="H35" s="264"/>
      <c r="I35" s="227" t="s">
        <v>101</v>
      </c>
      <c r="J35" s="264" t="s">
        <v>46</v>
      </c>
      <c r="K35" s="264"/>
      <c r="L35" s="227" t="s">
        <v>101</v>
      </c>
      <c r="M35" s="264" t="s">
        <v>46</v>
      </c>
      <c r="N35" s="264"/>
      <c r="O35" s="227" t="s">
        <v>101</v>
      </c>
      <c r="P35" s="264" t="s">
        <v>46</v>
      </c>
      <c r="Q35" s="264"/>
      <c r="R35" s="231" t="s">
        <v>313</v>
      </c>
    </row>
    <row r="36" spans="1:18" x14ac:dyDescent="0.25">
      <c r="A36" s="65" t="s">
        <v>75</v>
      </c>
      <c r="B36" s="210" t="s">
        <v>55</v>
      </c>
      <c r="C36" s="221">
        <v>0.62</v>
      </c>
      <c r="D36" s="211">
        <v>0.46</v>
      </c>
      <c r="E36" s="176">
        <v>0.81</v>
      </c>
      <c r="F36" s="221">
        <v>16.8</v>
      </c>
      <c r="G36" s="211">
        <v>15.84</v>
      </c>
      <c r="H36" s="176">
        <v>17.77</v>
      </c>
      <c r="I36" s="221">
        <v>1.72</v>
      </c>
      <c r="J36" s="211">
        <v>1.44</v>
      </c>
      <c r="K36" s="176">
        <v>2.02</v>
      </c>
      <c r="L36" s="221">
        <v>7.24</v>
      </c>
      <c r="M36" s="211">
        <v>6.61</v>
      </c>
      <c r="N36" s="176">
        <v>7.92</v>
      </c>
      <c r="O36" s="221">
        <v>26.39</v>
      </c>
      <c r="P36" s="211">
        <v>25.22</v>
      </c>
      <c r="Q36" s="176">
        <v>27.55</v>
      </c>
      <c r="R36" s="225">
        <v>5.618121048261767E-2</v>
      </c>
    </row>
    <row r="37" spans="1:18" x14ac:dyDescent="0.25">
      <c r="B37" s="215" t="s">
        <v>56</v>
      </c>
      <c r="C37" s="221">
        <v>0.16</v>
      </c>
      <c r="D37" s="211">
        <v>0.08</v>
      </c>
      <c r="E37" s="176">
        <v>0.24</v>
      </c>
      <c r="F37" s="221">
        <v>7.87</v>
      </c>
      <c r="G37" s="211">
        <v>7.04</v>
      </c>
      <c r="H37" s="176">
        <v>8.73</v>
      </c>
      <c r="I37" s="221">
        <v>2.04</v>
      </c>
      <c r="J37" s="211">
        <v>1.76</v>
      </c>
      <c r="K37" s="176">
        <v>2.37</v>
      </c>
      <c r="L37" s="221">
        <v>1.08</v>
      </c>
      <c r="M37" s="211">
        <v>0.87</v>
      </c>
      <c r="N37" s="176">
        <v>1.3</v>
      </c>
      <c r="O37" s="221">
        <v>7.2</v>
      </c>
      <c r="P37" s="211">
        <v>6.67</v>
      </c>
      <c r="Q37" s="176">
        <v>7.74</v>
      </c>
      <c r="R37" s="225">
        <v>1.4977533699450823E-2</v>
      </c>
    </row>
    <row r="38" spans="1:18" x14ac:dyDescent="0.25">
      <c r="B38" s="210" t="s">
        <v>57</v>
      </c>
      <c r="C38" s="221" t="s">
        <v>93</v>
      </c>
      <c r="D38" s="211" t="s">
        <v>93</v>
      </c>
      <c r="E38" s="176" t="s">
        <v>93</v>
      </c>
      <c r="F38" s="221">
        <v>4.3499999999999996</v>
      </c>
      <c r="G38" s="211">
        <v>3.59</v>
      </c>
      <c r="H38" s="176">
        <v>5.0199999999999996</v>
      </c>
      <c r="I38" s="221" t="s">
        <v>93</v>
      </c>
      <c r="J38" s="211" t="s">
        <v>93</v>
      </c>
      <c r="K38" s="176" t="s">
        <v>93</v>
      </c>
      <c r="L38" s="221" t="s">
        <v>93</v>
      </c>
      <c r="M38" s="211" t="s">
        <v>93</v>
      </c>
      <c r="N38" s="176" t="s">
        <v>93</v>
      </c>
      <c r="O38" s="221">
        <v>8.98</v>
      </c>
      <c r="P38" s="211">
        <v>7.94</v>
      </c>
      <c r="Q38" s="176">
        <v>10.16</v>
      </c>
      <c r="R38" s="225">
        <v>1.5697654092228092E-2</v>
      </c>
    </row>
    <row r="39" spans="1:18" x14ac:dyDescent="0.25">
      <c r="B39" s="210" t="s">
        <v>58</v>
      </c>
      <c r="C39" s="221" t="s">
        <v>93</v>
      </c>
      <c r="D39" s="211" t="s">
        <v>93</v>
      </c>
      <c r="E39" s="176" t="s">
        <v>93</v>
      </c>
      <c r="F39" s="221">
        <v>16.04</v>
      </c>
      <c r="G39" s="211">
        <v>15.14</v>
      </c>
      <c r="H39" s="176">
        <v>16.989999999999998</v>
      </c>
      <c r="I39" s="221">
        <v>9.44</v>
      </c>
      <c r="J39" s="211">
        <v>8.73</v>
      </c>
      <c r="K39" s="176">
        <v>10.24</v>
      </c>
      <c r="L39" s="221">
        <v>0.26</v>
      </c>
      <c r="M39" s="211">
        <v>0.15</v>
      </c>
      <c r="N39" s="176">
        <v>0.38</v>
      </c>
      <c r="O39" s="221">
        <v>25.93</v>
      </c>
      <c r="P39" s="211">
        <v>24.7</v>
      </c>
      <c r="Q39" s="176">
        <v>27.09</v>
      </c>
      <c r="R39" s="225">
        <v>3.4683395307776678E-2</v>
      </c>
    </row>
    <row r="40" spans="1:18" x14ac:dyDescent="0.25">
      <c r="A40" s="65" t="s">
        <v>77</v>
      </c>
      <c r="B40" s="210" t="s">
        <v>257</v>
      </c>
      <c r="C40" s="221" t="s">
        <v>93</v>
      </c>
      <c r="D40" s="211" t="s">
        <v>93</v>
      </c>
      <c r="E40" s="176" t="s">
        <v>93</v>
      </c>
      <c r="F40" s="221" t="s">
        <v>93</v>
      </c>
      <c r="G40" s="211" t="s">
        <v>93</v>
      </c>
      <c r="H40" s="176" t="s">
        <v>93</v>
      </c>
      <c r="I40" s="221" t="s">
        <v>93</v>
      </c>
      <c r="J40" s="211" t="s">
        <v>93</v>
      </c>
      <c r="K40" s="176" t="s">
        <v>93</v>
      </c>
      <c r="L40" s="221" t="s">
        <v>93</v>
      </c>
      <c r="M40" s="211" t="s">
        <v>93</v>
      </c>
      <c r="N40" s="176" t="s">
        <v>93</v>
      </c>
      <c r="O40" s="221">
        <v>16.71</v>
      </c>
      <c r="P40" s="211">
        <v>12.19</v>
      </c>
      <c r="Q40" s="176">
        <v>20.86</v>
      </c>
      <c r="R40" s="225">
        <v>2.4960043019104663E-2</v>
      </c>
    </row>
    <row r="41" spans="1:18" x14ac:dyDescent="0.25">
      <c r="B41" s="210" t="s">
        <v>59</v>
      </c>
      <c r="C41" s="221">
        <v>0</v>
      </c>
      <c r="D41" s="211" t="s">
        <v>316</v>
      </c>
      <c r="E41" s="176">
        <v>0</v>
      </c>
      <c r="F41" s="221">
        <v>8.4</v>
      </c>
      <c r="G41" s="211">
        <v>5.98</v>
      </c>
      <c r="H41" s="176">
        <v>11.05</v>
      </c>
      <c r="I41" s="221">
        <v>1.91</v>
      </c>
      <c r="J41" s="211">
        <v>0.87</v>
      </c>
      <c r="K41" s="176">
        <v>3.32</v>
      </c>
      <c r="L41" s="221">
        <v>0.14000000000000001</v>
      </c>
      <c r="M41" s="211" t="s">
        <v>316</v>
      </c>
      <c r="N41" s="176">
        <v>0.43</v>
      </c>
      <c r="O41" s="221">
        <v>10.45</v>
      </c>
      <c r="P41" s="211">
        <v>7.59</v>
      </c>
      <c r="Q41" s="176">
        <v>13.49</v>
      </c>
      <c r="R41" s="225">
        <v>1.8344597559905203E-2</v>
      </c>
    </row>
    <row r="42" spans="1:18" x14ac:dyDescent="0.25">
      <c r="B42" s="210" t="s">
        <v>233</v>
      </c>
      <c r="C42" s="221" t="s">
        <v>93</v>
      </c>
      <c r="D42" s="211" t="s">
        <v>93</v>
      </c>
      <c r="E42" s="176" t="s">
        <v>93</v>
      </c>
      <c r="F42" s="221">
        <v>8.58</v>
      </c>
      <c r="G42" s="211">
        <v>7.84</v>
      </c>
      <c r="H42" s="176">
        <v>9.31</v>
      </c>
      <c r="I42" s="221">
        <v>2.87</v>
      </c>
      <c r="J42" s="211">
        <v>2.46</v>
      </c>
      <c r="K42" s="176">
        <v>3.25</v>
      </c>
      <c r="L42" s="221" t="s">
        <v>93</v>
      </c>
      <c r="M42" s="211" t="s">
        <v>93</v>
      </c>
      <c r="N42" s="176" t="s">
        <v>93</v>
      </c>
      <c r="O42" s="221">
        <v>11.6</v>
      </c>
      <c r="P42" s="211">
        <v>10.42</v>
      </c>
      <c r="Q42" s="176">
        <v>12.34</v>
      </c>
      <c r="R42" s="225">
        <v>1.9297632712814625E-2</v>
      </c>
    </row>
    <row r="43" spans="1:18" x14ac:dyDescent="0.25">
      <c r="B43" s="210" t="s">
        <v>60</v>
      </c>
      <c r="C43" s="221" t="s">
        <v>93</v>
      </c>
      <c r="D43" s="211" t="s">
        <v>93</v>
      </c>
      <c r="E43" s="176" t="s">
        <v>93</v>
      </c>
      <c r="F43" s="221" t="s">
        <v>93</v>
      </c>
      <c r="G43" s="211" t="s">
        <v>93</v>
      </c>
      <c r="H43" s="176" t="s">
        <v>93</v>
      </c>
      <c r="I43" s="221" t="s">
        <v>93</v>
      </c>
      <c r="J43" s="211" t="s">
        <v>93</v>
      </c>
      <c r="K43" s="176" t="s">
        <v>93</v>
      </c>
      <c r="L43" s="221" t="s">
        <v>93</v>
      </c>
      <c r="M43" s="211" t="s">
        <v>93</v>
      </c>
      <c r="N43" s="176" t="s">
        <v>93</v>
      </c>
      <c r="O43" s="221">
        <v>10.799999999999999</v>
      </c>
      <c r="P43" s="211">
        <v>8</v>
      </c>
      <c r="Q43" s="176">
        <v>13.6</v>
      </c>
      <c r="R43" s="225">
        <v>2.5239541949053517E-2</v>
      </c>
    </row>
    <row r="44" spans="1:18" x14ac:dyDescent="0.25">
      <c r="B44" s="210" t="s">
        <v>61</v>
      </c>
      <c r="C44" s="221">
        <v>0.11</v>
      </c>
      <c r="D44" s="211">
        <v>0.02</v>
      </c>
      <c r="E44" s="176">
        <v>0.23</v>
      </c>
      <c r="F44" s="221">
        <v>7.87</v>
      </c>
      <c r="G44" s="211">
        <v>7.04</v>
      </c>
      <c r="H44" s="176">
        <v>8.73</v>
      </c>
      <c r="I44" s="221">
        <v>2.15</v>
      </c>
      <c r="J44" s="211">
        <v>1.78</v>
      </c>
      <c r="K44" s="176">
        <v>2.57</v>
      </c>
      <c r="L44" s="221">
        <v>0.06</v>
      </c>
      <c r="M44" s="211" t="s">
        <v>316</v>
      </c>
      <c r="N44" s="176">
        <v>0.15</v>
      </c>
      <c r="O44" s="221">
        <v>10.199999999999999</v>
      </c>
      <c r="P44" s="211">
        <v>9.2899999999999991</v>
      </c>
      <c r="Q44" s="176">
        <v>11.18</v>
      </c>
      <c r="R44" s="225">
        <v>2.4248763788512741E-2</v>
      </c>
    </row>
    <row r="45" spans="1:18" x14ac:dyDescent="0.25">
      <c r="B45" s="210" t="s">
        <v>62</v>
      </c>
      <c r="C45" s="221">
        <v>0.17</v>
      </c>
      <c r="D45" s="211">
        <v>0.02</v>
      </c>
      <c r="E45" s="176">
        <v>0.37</v>
      </c>
      <c r="F45" s="221">
        <v>2.4700000000000002</v>
      </c>
      <c r="G45" s="211">
        <v>1.8</v>
      </c>
      <c r="H45" s="176">
        <v>3.2</v>
      </c>
      <c r="I45" s="221">
        <v>2.5099999999999998</v>
      </c>
      <c r="J45" s="211">
        <v>1.84</v>
      </c>
      <c r="K45" s="176">
        <v>3.22</v>
      </c>
      <c r="L45" s="221">
        <v>0.04</v>
      </c>
      <c r="M45" s="211" t="s">
        <v>316</v>
      </c>
      <c r="N45" s="176">
        <v>0.1</v>
      </c>
      <c r="O45" s="221">
        <v>5.19</v>
      </c>
      <c r="P45" s="211">
        <v>4.26</v>
      </c>
      <c r="Q45" s="176">
        <v>6.26</v>
      </c>
      <c r="R45" s="225">
        <v>9.4528631793676255E-3</v>
      </c>
    </row>
    <row r="46" spans="1:18" x14ac:dyDescent="0.25">
      <c r="A46" s="65" t="s">
        <v>78</v>
      </c>
      <c r="B46" s="210" t="s">
        <v>63</v>
      </c>
      <c r="C46" s="221">
        <v>0.05</v>
      </c>
      <c r="D46" s="211" t="s">
        <v>316</v>
      </c>
      <c r="E46" s="176">
        <v>0.16</v>
      </c>
      <c r="F46" s="221">
        <v>2.1800000000000002</v>
      </c>
      <c r="G46" s="211">
        <v>1.57</v>
      </c>
      <c r="H46" s="176">
        <v>2.86</v>
      </c>
      <c r="I46" s="221">
        <v>0.15</v>
      </c>
      <c r="J46" s="211">
        <v>0</v>
      </c>
      <c r="K46" s="176">
        <v>0.34</v>
      </c>
      <c r="L46" s="221">
        <v>0.06</v>
      </c>
      <c r="M46" s="211" t="s">
        <v>316</v>
      </c>
      <c r="N46" s="176">
        <v>0.24</v>
      </c>
      <c r="O46" s="221">
        <v>2.4500000000000002</v>
      </c>
      <c r="P46" s="211">
        <v>1.76</v>
      </c>
      <c r="Q46" s="176">
        <v>3.16</v>
      </c>
      <c r="R46" s="225">
        <v>6.6182230746373487E-3</v>
      </c>
    </row>
    <row r="47" spans="1:18" x14ac:dyDescent="0.25">
      <c r="B47" s="210" t="s">
        <v>64</v>
      </c>
      <c r="C47" s="221">
        <v>0.08</v>
      </c>
      <c r="D47" s="211" t="s">
        <v>316</v>
      </c>
      <c r="E47" s="176">
        <v>0.19</v>
      </c>
      <c r="F47" s="221">
        <v>1.1599999999999999</v>
      </c>
      <c r="G47" s="211">
        <v>0.79</v>
      </c>
      <c r="H47" s="176">
        <v>1.54</v>
      </c>
      <c r="I47" s="221">
        <v>0.28999999999999998</v>
      </c>
      <c r="J47" s="211">
        <v>0.11</v>
      </c>
      <c r="K47" s="176">
        <v>0.51</v>
      </c>
      <c r="L47" s="221">
        <v>0.27</v>
      </c>
      <c r="M47" s="211">
        <v>0.11</v>
      </c>
      <c r="N47" s="176">
        <v>0.48</v>
      </c>
      <c r="O47" s="221">
        <v>1.79</v>
      </c>
      <c r="P47" s="211">
        <v>1.3</v>
      </c>
      <c r="Q47" s="176">
        <v>2.29</v>
      </c>
      <c r="R47" s="225">
        <v>4.9442050602143406E-3</v>
      </c>
    </row>
    <row r="48" spans="1:18" x14ac:dyDescent="0.25">
      <c r="B48" s="210" t="s">
        <v>65</v>
      </c>
      <c r="C48" s="221">
        <v>0</v>
      </c>
      <c r="D48" s="211" t="s">
        <v>316</v>
      </c>
      <c r="E48" s="176">
        <v>0</v>
      </c>
      <c r="F48" s="221">
        <v>0.95</v>
      </c>
      <c r="G48" s="211">
        <v>0.57999999999999996</v>
      </c>
      <c r="H48" s="176">
        <v>1.37</v>
      </c>
      <c r="I48" s="221">
        <v>0.16</v>
      </c>
      <c r="J48" s="211">
        <v>0.03</v>
      </c>
      <c r="K48" s="176">
        <v>0.33</v>
      </c>
      <c r="L48" s="221">
        <v>0</v>
      </c>
      <c r="M48" s="211" t="s">
        <v>316</v>
      </c>
      <c r="N48" s="176">
        <v>0</v>
      </c>
      <c r="O48" s="221">
        <v>1.1100000000000001</v>
      </c>
      <c r="P48" s="211">
        <v>0.73</v>
      </c>
      <c r="Q48" s="176">
        <v>1.57</v>
      </c>
      <c r="R48" s="225">
        <v>2.3731132680549025E-3</v>
      </c>
    </row>
    <row r="49" spans="1:18" x14ac:dyDescent="0.25">
      <c r="B49" s="210" t="s">
        <v>66</v>
      </c>
      <c r="C49" s="221">
        <v>0</v>
      </c>
      <c r="D49" s="211" t="s">
        <v>316</v>
      </c>
      <c r="E49" s="176">
        <v>0</v>
      </c>
      <c r="F49" s="221">
        <v>0.92</v>
      </c>
      <c r="G49" s="211">
        <v>0.32</v>
      </c>
      <c r="H49" s="176">
        <v>1.7</v>
      </c>
      <c r="I49" s="221">
        <v>0.11</v>
      </c>
      <c r="J49" s="211" t="s">
        <v>316</v>
      </c>
      <c r="K49" s="176">
        <v>0.34</v>
      </c>
      <c r="L49" s="221">
        <v>0</v>
      </c>
      <c r="M49" s="211" t="s">
        <v>316</v>
      </c>
      <c r="N49" s="176">
        <v>0</v>
      </c>
      <c r="O49" s="221">
        <v>1.04</v>
      </c>
      <c r="P49" s="211">
        <v>0.4</v>
      </c>
      <c r="Q49" s="176">
        <v>1.77</v>
      </c>
      <c r="R49" s="225">
        <v>2.8274699581316951E-3</v>
      </c>
    </row>
    <row r="50" spans="1:18" x14ac:dyDescent="0.25">
      <c r="A50" s="65" t="s">
        <v>83</v>
      </c>
      <c r="B50" s="210" t="s">
        <v>283</v>
      </c>
      <c r="C50" s="221">
        <v>0.77</v>
      </c>
      <c r="D50" s="211">
        <v>0.46</v>
      </c>
      <c r="E50" s="176">
        <v>1.1399999999999999</v>
      </c>
      <c r="F50" s="221">
        <v>16.260000000000002</v>
      </c>
      <c r="G50" s="211">
        <v>14.58</v>
      </c>
      <c r="H50" s="176">
        <v>17.91</v>
      </c>
      <c r="I50" s="221">
        <v>3.5</v>
      </c>
      <c r="J50" s="211">
        <v>2.86</v>
      </c>
      <c r="K50" s="176">
        <v>4.26</v>
      </c>
      <c r="L50" s="221" t="s">
        <v>93</v>
      </c>
      <c r="M50" s="211" t="s">
        <v>93</v>
      </c>
      <c r="N50" s="176" t="s">
        <v>93</v>
      </c>
      <c r="O50" s="221">
        <v>20.41</v>
      </c>
      <c r="P50" s="211">
        <v>18.55</v>
      </c>
      <c r="Q50" s="176">
        <v>22.07</v>
      </c>
      <c r="R50" s="225">
        <v>3.5846637511635665E-2</v>
      </c>
    </row>
    <row r="51" spans="1:18" x14ac:dyDescent="0.25">
      <c r="B51" s="210" t="s">
        <v>67</v>
      </c>
      <c r="C51" s="221">
        <v>1.88</v>
      </c>
      <c r="D51" s="211">
        <v>1.64</v>
      </c>
      <c r="E51" s="176">
        <v>2.14</v>
      </c>
      <c r="F51" s="221">
        <v>46.48</v>
      </c>
      <c r="G51" s="211">
        <v>45.18</v>
      </c>
      <c r="H51" s="176">
        <v>47.72</v>
      </c>
      <c r="I51" s="221">
        <v>2.88</v>
      </c>
      <c r="J51" s="211">
        <v>2.59</v>
      </c>
      <c r="K51" s="176">
        <v>3.19</v>
      </c>
      <c r="L51" s="221">
        <v>0.13</v>
      </c>
      <c r="M51" s="211">
        <v>7.0000000000000007E-2</v>
      </c>
      <c r="N51" s="176">
        <v>0.2</v>
      </c>
      <c r="O51" s="221">
        <v>51.36</v>
      </c>
      <c r="P51" s="211">
        <v>50.04</v>
      </c>
      <c r="Q51" s="176">
        <v>52.73</v>
      </c>
      <c r="R51" s="225">
        <v>5.0218041731036236E-2</v>
      </c>
    </row>
    <row r="52" spans="1:18" x14ac:dyDescent="0.25">
      <c r="B52" s="210" t="s">
        <v>68</v>
      </c>
      <c r="C52" s="221">
        <v>0.05</v>
      </c>
      <c r="D52" s="211">
        <v>0.02</v>
      </c>
      <c r="E52" s="176">
        <v>0.09</v>
      </c>
      <c r="F52" s="221">
        <v>7.48</v>
      </c>
      <c r="G52" s="211">
        <v>7.01</v>
      </c>
      <c r="H52" s="176">
        <v>7.86</v>
      </c>
      <c r="I52" s="221">
        <v>0.66</v>
      </c>
      <c r="J52" s="211">
        <v>0.52</v>
      </c>
      <c r="K52" s="176">
        <v>0.78</v>
      </c>
      <c r="L52" s="221">
        <v>0.95</v>
      </c>
      <c r="M52" s="211">
        <v>0.76</v>
      </c>
      <c r="N52" s="176">
        <v>1.07</v>
      </c>
      <c r="O52" s="221">
        <v>9.15</v>
      </c>
      <c r="P52" s="211">
        <v>8.67</v>
      </c>
      <c r="Q52" s="176">
        <v>9.59</v>
      </c>
      <c r="R52" s="225">
        <v>1.1068369865002179E-2</v>
      </c>
    </row>
    <row r="53" spans="1:18" x14ac:dyDescent="0.25">
      <c r="B53" s="210" t="s">
        <v>69</v>
      </c>
      <c r="C53" s="221">
        <v>0.06</v>
      </c>
      <c r="D53" s="211">
        <v>0.03</v>
      </c>
      <c r="E53" s="176">
        <v>0.1</v>
      </c>
      <c r="F53" s="221">
        <v>1.96</v>
      </c>
      <c r="G53" s="211">
        <v>1.78</v>
      </c>
      <c r="H53" s="176">
        <v>2.16</v>
      </c>
      <c r="I53" s="221">
        <v>1.25</v>
      </c>
      <c r="J53" s="211">
        <v>1.1100000000000001</v>
      </c>
      <c r="K53" s="176">
        <v>1.41</v>
      </c>
      <c r="L53" s="221">
        <v>1.32</v>
      </c>
      <c r="M53" s="211">
        <v>1.18</v>
      </c>
      <c r="N53" s="176">
        <v>1.47</v>
      </c>
      <c r="O53" s="221">
        <v>4.59</v>
      </c>
      <c r="P53" s="211">
        <v>4.32</v>
      </c>
      <c r="Q53" s="176">
        <v>4.88</v>
      </c>
      <c r="R53" s="225">
        <v>1.1984647118723726E-2</v>
      </c>
    </row>
    <row r="54" spans="1:18" x14ac:dyDescent="0.25">
      <c r="B54" s="210" t="s">
        <v>70</v>
      </c>
      <c r="C54" s="221">
        <v>5.92</v>
      </c>
      <c r="D54" s="211">
        <v>5.15</v>
      </c>
      <c r="E54" s="176">
        <v>6.79</v>
      </c>
      <c r="F54" s="221">
        <v>24.15</v>
      </c>
      <c r="G54" s="211">
        <v>22.46</v>
      </c>
      <c r="H54" s="176">
        <v>25.97</v>
      </c>
      <c r="I54" s="221">
        <v>0.73</v>
      </c>
      <c r="J54" s="211">
        <v>0.44</v>
      </c>
      <c r="K54" s="176">
        <v>1.03</v>
      </c>
      <c r="L54" s="221">
        <v>12.09</v>
      </c>
      <c r="M54" s="211">
        <v>10.92</v>
      </c>
      <c r="N54" s="176">
        <v>13.29</v>
      </c>
      <c r="O54" s="221">
        <v>42.89</v>
      </c>
      <c r="P54" s="211">
        <v>40.58</v>
      </c>
      <c r="Q54" s="176">
        <v>45.29</v>
      </c>
      <c r="R54" s="226">
        <v>6.9007127572281307E-2</v>
      </c>
    </row>
    <row r="55" spans="1:18" x14ac:dyDescent="0.25">
      <c r="B55" s="210" t="s">
        <v>71</v>
      </c>
      <c r="C55" s="221">
        <v>13.32</v>
      </c>
      <c r="D55" s="211">
        <v>11.76</v>
      </c>
      <c r="E55" s="176">
        <v>14.98</v>
      </c>
      <c r="F55" s="221">
        <v>11.98</v>
      </c>
      <c r="G55" s="211">
        <v>10.45</v>
      </c>
      <c r="H55" s="176">
        <v>13.79</v>
      </c>
      <c r="I55" s="221">
        <v>2.19</v>
      </c>
      <c r="J55" s="211">
        <v>1.56</v>
      </c>
      <c r="K55" s="176">
        <v>2.89</v>
      </c>
      <c r="L55" s="221">
        <v>14.61</v>
      </c>
      <c r="M55" s="211">
        <v>12.83</v>
      </c>
      <c r="N55" s="176">
        <v>16.46</v>
      </c>
      <c r="O55" s="221">
        <v>42.1</v>
      </c>
      <c r="P55" s="211">
        <v>39.19</v>
      </c>
      <c r="Q55" s="176">
        <v>45.04</v>
      </c>
      <c r="R55" s="226">
        <v>4.2794555638004821E-2</v>
      </c>
    </row>
    <row r="56" spans="1:18" x14ac:dyDescent="0.25">
      <c r="B56" s="210"/>
      <c r="C56" s="221"/>
      <c r="D56" s="211"/>
      <c r="E56" s="176"/>
      <c r="F56" s="221"/>
      <c r="G56" s="211"/>
      <c r="H56" s="176"/>
      <c r="I56" s="221"/>
      <c r="J56" s="211"/>
      <c r="K56" s="176"/>
      <c r="L56" s="221"/>
      <c r="M56" s="211"/>
      <c r="N56" s="176"/>
      <c r="O56" s="221"/>
      <c r="P56" s="211"/>
      <c r="Q56" s="176"/>
      <c r="R56" s="226"/>
    </row>
    <row r="57" spans="1:18" x14ac:dyDescent="0.25">
      <c r="B57" s="236" t="s">
        <v>332</v>
      </c>
      <c r="C57" s="224">
        <f>_xlfn.QUARTILE.INC(C36:C55,2)</f>
        <v>0.11</v>
      </c>
      <c r="D57" s="208">
        <f>_xlfn.QUARTILE.INC(C36:C55,1)</f>
        <v>0.05</v>
      </c>
      <c r="E57" s="171">
        <f>_xlfn.QUARTILE.INC(C36:C55,3)</f>
        <v>0.69500000000000006</v>
      </c>
      <c r="F57" s="224">
        <f>_xlfn.QUARTILE.INC(F36:F55,2)</f>
        <v>7.87</v>
      </c>
      <c r="G57" s="208">
        <f>_xlfn.QUARTILE.INC(F36:F55,1)</f>
        <v>2.2525000000000004</v>
      </c>
      <c r="H57" s="171">
        <f>_xlfn.QUARTILE.INC(F36:F55,3)</f>
        <v>15.024999999999999</v>
      </c>
      <c r="I57" s="224">
        <f>_xlfn.QUARTILE.INC(I36:I55,2)</f>
        <v>1.91</v>
      </c>
      <c r="J57" s="208">
        <f>_xlfn.QUARTILE.INC(I36:I55,1)</f>
        <v>0.66</v>
      </c>
      <c r="K57" s="171">
        <f>_xlfn.QUARTILE.INC(I36:I55,3)</f>
        <v>2.5099999999999998</v>
      </c>
      <c r="L57" s="224">
        <f>_xlfn.QUARTILE.INC(L36:L55,2)</f>
        <v>0.26</v>
      </c>
      <c r="M57" s="208">
        <f>_xlfn.QUARTILE.INC(L36:L55,1)</f>
        <v>0.06</v>
      </c>
      <c r="N57" s="171">
        <f>_xlfn.QUARTILE.INC(L36:L55,3)</f>
        <v>1.2000000000000002</v>
      </c>
      <c r="O57" s="224">
        <f>_xlfn.QUARTILE.INC(O36:O55,2)</f>
        <v>10.324999999999999</v>
      </c>
      <c r="P57" s="208">
        <f>_xlfn.QUARTILE.INC(O36:O55,1)</f>
        <v>5.04</v>
      </c>
      <c r="Q57" s="171">
        <f>_xlfn.QUARTILE.INC(O36:O55,3)</f>
        <v>21.79</v>
      </c>
      <c r="R57" s="226">
        <f>_xlfn.QUARTILE.INC(R36:R55,2)</f>
        <v>1.8821115136359916E-2</v>
      </c>
    </row>
    <row r="59" spans="1:18" x14ac:dyDescent="0.25">
      <c r="B59" s="65" t="s">
        <v>315</v>
      </c>
    </row>
  </sheetData>
  <mergeCells count="21">
    <mergeCell ref="C3:Q3"/>
    <mergeCell ref="D5:E5"/>
    <mergeCell ref="G5:H5"/>
    <mergeCell ref="J5:K5"/>
    <mergeCell ref="M5:N5"/>
    <mergeCell ref="P5:Q5"/>
    <mergeCell ref="C4:E4"/>
    <mergeCell ref="F4:H4"/>
    <mergeCell ref="I4:K4"/>
    <mergeCell ref="L4:N4"/>
    <mergeCell ref="O4:Q4"/>
    <mergeCell ref="C34:E34"/>
    <mergeCell ref="F34:H34"/>
    <mergeCell ref="I34:K34"/>
    <mergeCell ref="L34:N34"/>
    <mergeCell ref="O34:Q34"/>
    <mergeCell ref="D35:E35"/>
    <mergeCell ref="G35:H35"/>
    <mergeCell ref="J35:K35"/>
    <mergeCell ref="M35:N35"/>
    <mergeCell ref="P35:Q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H56"/>
  <sheetViews>
    <sheetView tabSelected="1" topLeftCell="A45" zoomScale="85" zoomScaleNormal="85" workbookViewId="0">
      <selection activeCell="G83" sqref="G83"/>
    </sheetView>
  </sheetViews>
  <sheetFormatPr defaultRowHeight="15" x14ac:dyDescent="0.25"/>
  <cols>
    <col min="1" max="1" width="18.42578125" style="97" customWidth="1"/>
    <col min="2" max="2" width="18.7109375" style="97" customWidth="1"/>
    <col min="3" max="7" width="9.7109375" style="97" customWidth="1"/>
    <col min="8" max="12" width="9.140625" style="24"/>
    <col min="13" max="13" width="9.140625" style="73"/>
    <col min="14" max="19" width="9.140625" style="24"/>
    <col min="20" max="20" width="9.140625" style="73"/>
    <col min="21" max="24" width="9.140625" style="24"/>
    <col min="25" max="25" width="9.140625" style="73"/>
    <col min="26" max="29" width="9.140625" style="24"/>
    <col min="30" max="30" width="9.140625" style="73"/>
    <col min="31" max="346" width="9.140625" style="24"/>
    <col min="347" max="16384" width="9.140625" style="97"/>
  </cols>
  <sheetData>
    <row r="1" spans="1:346" x14ac:dyDescent="0.25">
      <c r="A1" s="72" t="s">
        <v>0</v>
      </c>
      <c r="B1" s="72"/>
      <c r="C1" s="72"/>
      <c r="D1" s="72"/>
      <c r="E1" s="72"/>
      <c r="F1" s="72"/>
      <c r="G1" s="72"/>
    </row>
    <row r="2" spans="1:346" x14ac:dyDescent="0.25">
      <c r="A2" s="97" t="s">
        <v>261</v>
      </c>
      <c r="E2" s="58"/>
      <c r="F2" s="58"/>
      <c r="G2" s="58"/>
    </row>
    <row r="3" spans="1:346" x14ac:dyDescent="0.25">
      <c r="A3" s="58"/>
      <c r="B3" s="58"/>
      <c r="C3" s="58"/>
      <c r="D3" s="58"/>
      <c r="E3" s="58"/>
      <c r="F3" s="58"/>
      <c r="G3" s="58"/>
    </row>
    <row r="4" spans="1:346" x14ac:dyDescent="0.25">
      <c r="A4" s="58"/>
      <c r="B4" s="58"/>
      <c r="C4" s="269" t="s">
        <v>1</v>
      </c>
      <c r="D4" s="269"/>
      <c r="E4" s="269"/>
      <c r="F4" s="269"/>
      <c r="G4" s="269"/>
      <c r="H4" s="269"/>
      <c r="I4" s="269"/>
      <c r="J4" s="269"/>
      <c r="K4" s="269"/>
      <c r="L4" s="269"/>
      <c r="M4" s="269"/>
      <c r="N4" s="151"/>
      <c r="O4" s="151"/>
      <c r="P4" s="151"/>
      <c r="Q4" s="151"/>
      <c r="R4" s="151"/>
      <c r="S4" s="151"/>
      <c r="T4" s="269" t="s">
        <v>2</v>
      </c>
      <c r="U4" s="269"/>
      <c r="V4" s="269"/>
      <c r="W4" s="269"/>
      <c r="X4" s="269"/>
      <c r="Y4" s="269"/>
      <c r="Z4" s="269"/>
      <c r="AA4" s="269"/>
      <c r="AB4" s="269"/>
      <c r="AC4" s="269"/>
      <c r="AD4" s="269"/>
      <c r="AE4" s="151"/>
      <c r="AF4" s="151"/>
      <c r="AG4" s="151"/>
      <c r="AH4" s="151"/>
    </row>
    <row r="5" spans="1:346" x14ac:dyDescent="0.25">
      <c r="A5" s="72" t="s">
        <v>3</v>
      </c>
      <c r="B5" s="72" t="s">
        <v>4</v>
      </c>
      <c r="C5" s="151" t="s">
        <v>5</v>
      </c>
      <c r="D5" s="159" t="s">
        <v>46</v>
      </c>
      <c r="E5" s="159" t="s">
        <v>46</v>
      </c>
      <c r="F5" s="160" t="s">
        <v>47</v>
      </c>
      <c r="G5" s="160" t="s">
        <v>47</v>
      </c>
      <c r="H5" s="161" t="s">
        <v>6</v>
      </c>
      <c r="I5" s="159" t="s">
        <v>46</v>
      </c>
      <c r="J5" s="159" t="s">
        <v>46</v>
      </c>
      <c r="K5" s="160" t="s">
        <v>47</v>
      </c>
      <c r="L5" s="160" t="s">
        <v>47</v>
      </c>
      <c r="M5" s="161" t="s">
        <v>7</v>
      </c>
      <c r="N5" s="159" t="s">
        <v>46</v>
      </c>
      <c r="O5" s="159" t="s">
        <v>46</v>
      </c>
      <c r="P5" s="160" t="s">
        <v>47</v>
      </c>
      <c r="Q5" s="160" t="s">
        <v>47</v>
      </c>
      <c r="R5" s="160"/>
      <c r="S5" s="160"/>
      <c r="T5" s="151" t="s">
        <v>5</v>
      </c>
      <c r="U5" s="159" t="s">
        <v>46</v>
      </c>
      <c r="V5" s="159" t="s">
        <v>46</v>
      </c>
      <c r="W5" s="160" t="s">
        <v>47</v>
      </c>
      <c r="X5" s="160" t="s">
        <v>47</v>
      </c>
      <c r="Y5" s="161" t="s">
        <v>6</v>
      </c>
      <c r="Z5" s="159" t="s">
        <v>46</v>
      </c>
      <c r="AA5" s="159" t="s">
        <v>46</v>
      </c>
      <c r="AB5" s="160" t="s">
        <v>47</v>
      </c>
      <c r="AC5" s="160" t="s">
        <v>47</v>
      </c>
      <c r="AD5" s="161" t="s">
        <v>7</v>
      </c>
      <c r="AE5" s="159" t="s">
        <v>46</v>
      </c>
      <c r="AF5" s="159" t="s">
        <v>46</v>
      </c>
      <c r="AG5" s="160" t="s">
        <v>47</v>
      </c>
      <c r="AH5" s="160" t="s">
        <v>47</v>
      </c>
    </row>
    <row r="6" spans="1:346" s="162" customFormat="1" x14ac:dyDescent="0.25">
      <c r="A6" s="24" t="s">
        <v>8</v>
      </c>
      <c r="B6" s="24" t="s">
        <v>9</v>
      </c>
      <c r="C6" s="75">
        <f>[2]ALCOHOL!$D$125</f>
        <v>144.61000000000001</v>
      </c>
      <c r="D6" s="76">
        <f>[2]ALCOHOL!$E$125</f>
        <v>139.32</v>
      </c>
      <c r="E6" s="76">
        <f>[2]ALCOHOL!$F$125</f>
        <v>150.5</v>
      </c>
      <c r="F6" s="157">
        <f>C6-D6</f>
        <v>5.2900000000000205</v>
      </c>
      <c r="G6" s="157">
        <f>E6-C6</f>
        <v>5.8899999999999864</v>
      </c>
      <c r="H6" s="75">
        <f>[2]ALCOHOL!$G$125</f>
        <v>106</v>
      </c>
      <c r="I6" s="76">
        <f>[2]ALCOHOL!$H$125</f>
        <v>101.91</v>
      </c>
      <c r="J6" s="76">
        <f>[2]ALCOHOL!$I$125</f>
        <v>110</v>
      </c>
      <c r="K6" s="157">
        <f>H6-I6</f>
        <v>4.0900000000000034</v>
      </c>
      <c r="L6" s="157">
        <f>J6-H6</f>
        <v>4</v>
      </c>
      <c r="M6" s="75">
        <f>[2]ALCOHOL!$J$125</f>
        <v>48.61</v>
      </c>
      <c r="N6" s="76">
        <f>[2]ALCOHOL!$K$125</f>
        <v>45.43</v>
      </c>
      <c r="O6" s="76">
        <f>[2]ALCOHOL!$L$125</f>
        <v>51.54</v>
      </c>
      <c r="P6" s="157">
        <f>M6-N6</f>
        <v>3.1799999999999997</v>
      </c>
      <c r="Q6" s="157">
        <f>O6-M6</f>
        <v>2.9299999999999997</v>
      </c>
      <c r="R6" s="157"/>
      <c r="S6" s="157"/>
      <c r="T6" s="75">
        <f>[2]ALCOHOL!$D$133</f>
        <v>49.97</v>
      </c>
      <c r="U6" s="76">
        <f>[2]ALCOHOL!$E$133</f>
        <v>46.02</v>
      </c>
      <c r="V6" s="76">
        <f>[2]ALCOHOL!$F$133</f>
        <v>54.09</v>
      </c>
      <c r="W6" s="157">
        <f>T6-U6</f>
        <v>3.9499999999999957</v>
      </c>
      <c r="X6" s="157">
        <f>V6-T6</f>
        <v>4.1200000000000045</v>
      </c>
      <c r="Y6" s="75">
        <f>[2]ALCOHOL!$G$133</f>
        <v>25.27</v>
      </c>
      <c r="Z6" s="76">
        <f>[2]ALCOHOL!$H$133</f>
        <v>23.43</v>
      </c>
      <c r="AA6" s="76">
        <f>[2]ALCOHOL!$I$133</f>
        <v>27.25</v>
      </c>
      <c r="AB6" s="157">
        <f>Y6-Z6</f>
        <v>1.8399999999999999</v>
      </c>
      <c r="AC6" s="157">
        <f>AA6-Y6</f>
        <v>1.9800000000000004</v>
      </c>
      <c r="AD6" s="75">
        <f>[2]ALCOHOL!$J$133</f>
        <v>13.79</v>
      </c>
      <c r="AE6" s="76">
        <f>[2]ALCOHOL!$K$133</f>
        <v>12.16</v>
      </c>
      <c r="AF6" s="76">
        <f>[2]ALCOHOL!$L$133</f>
        <v>15.35</v>
      </c>
      <c r="AG6" s="157">
        <f>AD6-AE6</f>
        <v>1.629999999999999</v>
      </c>
      <c r="AH6" s="157">
        <f>AF6-AD6</f>
        <v>1.5600000000000005</v>
      </c>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c r="GK6" s="24"/>
      <c r="GL6" s="24"/>
      <c r="GM6" s="24"/>
      <c r="GN6" s="24"/>
      <c r="GO6" s="24"/>
      <c r="GP6" s="24"/>
      <c r="GQ6" s="24"/>
      <c r="GR6" s="24"/>
      <c r="GS6" s="24"/>
      <c r="GT6" s="24"/>
      <c r="GU6" s="24"/>
      <c r="GV6" s="24"/>
      <c r="GW6" s="24"/>
      <c r="GX6" s="24"/>
      <c r="GY6" s="24"/>
      <c r="GZ6" s="24"/>
      <c r="HA6" s="24"/>
      <c r="HB6" s="24"/>
      <c r="HC6" s="24"/>
      <c r="HD6" s="24"/>
      <c r="HE6" s="24"/>
      <c r="HF6" s="24"/>
      <c r="HG6" s="24"/>
      <c r="HH6" s="24"/>
      <c r="HI6" s="24"/>
      <c r="HJ6" s="24"/>
      <c r="HK6" s="24"/>
      <c r="HL6" s="24"/>
      <c r="HM6" s="24"/>
      <c r="HN6" s="24"/>
      <c r="HO6" s="24"/>
      <c r="HP6" s="24"/>
      <c r="HQ6" s="24"/>
      <c r="HR6" s="24"/>
      <c r="HS6" s="24"/>
      <c r="HT6" s="24"/>
      <c r="HU6" s="24"/>
      <c r="HV6" s="24"/>
      <c r="HW6" s="24"/>
      <c r="HX6" s="24"/>
      <c r="HY6" s="24"/>
      <c r="HZ6" s="24"/>
      <c r="IA6" s="24"/>
      <c r="IB6" s="24"/>
      <c r="IC6" s="24"/>
      <c r="ID6" s="24"/>
      <c r="IE6" s="24"/>
      <c r="IF6" s="24"/>
      <c r="IG6" s="24"/>
      <c r="IH6" s="24"/>
      <c r="II6" s="24"/>
      <c r="IJ6" s="24"/>
      <c r="IK6" s="24"/>
      <c r="IL6" s="24"/>
      <c r="IM6" s="24"/>
      <c r="IN6" s="24"/>
      <c r="IO6" s="24"/>
      <c r="IP6" s="24"/>
      <c r="IQ6" s="24"/>
      <c r="IR6" s="24"/>
      <c r="IS6" s="24"/>
      <c r="IT6" s="24"/>
      <c r="IU6" s="24"/>
      <c r="IV6" s="24"/>
      <c r="IW6" s="24"/>
      <c r="IX6" s="24"/>
      <c r="IY6" s="24"/>
      <c r="IZ6" s="24"/>
      <c r="JA6" s="24"/>
      <c r="JB6" s="24"/>
      <c r="JC6" s="24"/>
      <c r="JD6" s="24"/>
      <c r="JE6" s="24"/>
      <c r="JF6" s="24"/>
      <c r="JG6" s="24"/>
      <c r="JH6" s="24"/>
      <c r="JI6" s="24"/>
      <c r="JJ6" s="24"/>
      <c r="JK6" s="24"/>
      <c r="JL6" s="24"/>
      <c r="JM6" s="24"/>
      <c r="JN6" s="24"/>
      <c r="JO6" s="24"/>
      <c r="JP6" s="24"/>
      <c r="JQ6" s="24"/>
      <c r="JR6" s="24"/>
      <c r="JS6" s="24"/>
      <c r="JT6" s="24"/>
      <c r="JU6" s="24"/>
      <c r="JV6" s="24"/>
      <c r="JW6" s="24"/>
      <c r="JX6" s="24"/>
      <c r="JY6" s="24"/>
      <c r="JZ6" s="24"/>
      <c r="KA6" s="24"/>
      <c r="KB6" s="24"/>
      <c r="KC6" s="24"/>
      <c r="KD6" s="24"/>
      <c r="KE6" s="24"/>
      <c r="KF6" s="24"/>
      <c r="KG6" s="24"/>
      <c r="KH6" s="24"/>
      <c r="KI6" s="24"/>
      <c r="KJ6" s="24"/>
      <c r="KK6" s="24"/>
      <c r="KL6" s="24"/>
      <c r="KM6" s="24"/>
      <c r="KN6" s="24"/>
      <c r="KO6" s="24"/>
      <c r="KP6" s="24"/>
      <c r="KQ6" s="24"/>
      <c r="KR6" s="24"/>
      <c r="KS6" s="24"/>
      <c r="KT6" s="24"/>
      <c r="KU6" s="24"/>
      <c r="KV6" s="24"/>
      <c r="KW6" s="24"/>
      <c r="KX6" s="24"/>
      <c r="KY6" s="24"/>
      <c r="KZ6" s="24"/>
      <c r="LA6" s="24"/>
      <c r="LB6" s="24"/>
      <c r="LC6" s="24"/>
      <c r="LD6" s="24"/>
      <c r="LE6" s="24"/>
      <c r="LF6" s="24"/>
      <c r="LG6" s="24"/>
      <c r="LH6" s="24"/>
      <c r="LI6" s="24"/>
      <c r="LJ6" s="24"/>
      <c r="LK6" s="24"/>
      <c r="LL6" s="24"/>
      <c r="LM6" s="24"/>
      <c r="LN6" s="24"/>
      <c r="LO6" s="24"/>
      <c r="LP6" s="24"/>
      <c r="LQ6" s="24"/>
      <c r="LR6" s="24"/>
      <c r="LS6" s="24"/>
      <c r="LT6" s="24"/>
      <c r="LU6" s="24"/>
      <c r="LV6" s="24"/>
      <c r="LW6" s="24"/>
      <c r="LX6" s="24"/>
      <c r="LY6" s="24"/>
      <c r="LZ6" s="24"/>
      <c r="MA6" s="24"/>
      <c r="MB6" s="24"/>
      <c r="MC6" s="24"/>
      <c r="MD6" s="24"/>
      <c r="ME6" s="24"/>
      <c r="MF6" s="24"/>
      <c r="MG6" s="24"/>
      <c r="MH6" s="24"/>
    </row>
    <row r="7" spans="1:346" x14ac:dyDescent="0.25">
      <c r="A7" s="24" t="s">
        <v>10</v>
      </c>
      <c r="B7" s="24" t="s">
        <v>11</v>
      </c>
      <c r="C7" s="75">
        <f>[2]ALCOHOL!$D$341</f>
        <v>35.36</v>
      </c>
      <c r="D7" s="76">
        <f>[2]ALCOHOL!$E$341</f>
        <v>32.86</v>
      </c>
      <c r="E7" s="76">
        <f>[2]ALCOHOL!$F$341</f>
        <v>37.79</v>
      </c>
      <c r="F7" s="157">
        <f t="shared" ref="F7:F25" si="0">C7-D7</f>
        <v>2.5</v>
      </c>
      <c r="G7" s="157">
        <f t="shared" ref="G7:G25" si="1">E7-C7</f>
        <v>2.4299999999999997</v>
      </c>
      <c r="H7" s="75">
        <f>[2]ALCOHOL!$G$341</f>
        <v>27.31</v>
      </c>
      <c r="I7" s="76">
        <f>[2]ALCOHOL!$H$341</f>
        <v>25.78</v>
      </c>
      <c r="J7" s="76">
        <f>[2]ALCOHOL!$I$341</f>
        <v>28.96</v>
      </c>
      <c r="K7" s="157">
        <f t="shared" ref="K7:K21" si="2">H7-I7</f>
        <v>1.5299999999999976</v>
      </c>
      <c r="L7" s="157">
        <f t="shared" ref="L7:L21" si="3">J7-H7</f>
        <v>1.6500000000000021</v>
      </c>
      <c r="M7" s="75">
        <f>[2]ALCOHOL!$J$341</f>
        <v>10.06</v>
      </c>
      <c r="N7" s="76">
        <f>[2]ALCOHOL!$K$341</f>
        <v>8.7100000000000009</v>
      </c>
      <c r="O7" s="76">
        <f>[2]ALCOHOL!$L$341</f>
        <v>11.29</v>
      </c>
      <c r="P7" s="157">
        <f t="shared" ref="P7:P21" si="4">M7-N7</f>
        <v>1.3499999999999996</v>
      </c>
      <c r="Q7" s="157">
        <f t="shared" ref="Q7:Q21" si="5">O7-M7</f>
        <v>1.2299999999999986</v>
      </c>
      <c r="R7" s="157"/>
      <c r="S7" s="157"/>
      <c r="T7" s="75">
        <f>[2]ALCOHOL!$D$345</f>
        <v>12.11</v>
      </c>
      <c r="U7" s="76">
        <f>[2]ALCOHOL!$E$345</f>
        <v>10.67</v>
      </c>
      <c r="V7" s="76">
        <f>[2]ALCOHOL!$F$345</f>
        <v>13.79</v>
      </c>
      <c r="W7" s="157">
        <f t="shared" ref="W7:W21" si="6">T7-U7</f>
        <v>1.4399999999999995</v>
      </c>
      <c r="X7" s="157">
        <f t="shared" ref="X7:X21" si="7">V7-T7</f>
        <v>1.6799999999999997</v>
      </c>
      <c r="Y7" s="75">
        <f>[2]ALCOHOL!$G$345</f>
        <v>7.47</v>
      </c>
      <c r="Z7" s="76">
        <f>[2]ALCOHOL!$H$345</f>
        <v>6.66</v>
      </c>
      <c r="AA7" s="76">
        <f>[2]ALCOHOL!$I$345</f>
        <v>8.31</v>
      </c>
      <c r="AB7" s="157">
        <f t="shared" ref="AB7:AB21" si="8">Y7-Z7</f>
        <v>0.80999999999999961</v>
      </c>
      <c r="AC7" s="157">
        <f t="shared" ref="AC7:AC21" si="9">AA7-Y7</f>
        <v>0.84000000000000075</v>
      </c>
      <c r="AD7" s="75">
        <f>[2]ALCOHOL!$J$345</f>
        <v>3.67</v>
      </c>
      <c r="AE7" s="76">
        <f>[2]ALCOHOL!$K$345</f>
        <v>2.95</v>
      </c>
      <c r="AF7" s="76">
        <f>[2]ALCOHOL!$L$345</f>
        <v>4.46</v>
      </c>
      <c r="AG7" s="157">
        <f t="shared" ref="AG7:AG21" si="10">AD7-AE7</f>
        <v>0.71999999999999975</v>
      </c>
      <c r="AH7" s="157">
        <f t="shared" ref="AH7:AH21" si="11">AF7-AD7</f>
        <v>0.79</v>
      </c>
    </row>
    <row r="8" spans="1:346" s="162" customFormat="1" ht="14.25" customHeight="1" x14ac:dyDescent="0.25">
      <c r="A8" s="24" t="s">
        <v>12</v>
      </c>
      <c r="B8" s="24" t="s">
        <v>13</v>
      </c>
      <c r="C8" s="75">
        <f>[2]ALCOHOL!$D$244</f>
        <v>47.16</v>
      </c>
      <c r="D8" s="76">
        <f>[2]ALCOHOL!$E$244</f>
        <v>41.67</v>
      </c>
      <c r="E8" s="76">
        <f>[2]ALCOHOL!$F$244</f>
        <v>53.99</v>
      </c>
      <c r="F8" s="157">
        <f t="shared" si="0"/>
        <v>5.4899999999999949</v>
      </c>
      <c r="G8" s="157">
        <f t="shared" si="1"/>
        <v>6.8300000000000054</v>
      </c>
      <c r="H8" s="75">
        <f>[2]ALCOHOL!$G$244</f>
        <v>22.83</v>
      </c>
      <c r="I8" s="76">
        <f>[2]ALCOHOL!$H$244</f>
        <v>20.010000000000002</v>
      </c>
      <c r="J8" s="76">
        <f>[2]ALCOHOL!$I$244</f>
        <v>25.86</v>
      </c>
      <c r="K8" s="157">
        <f t="shared" si="2"/>
        <v>2.8199999999999967</v>
      </c>
      <c r="L8" s="157">
        <f t="shared" si="3"/>
        <v>3.0300000000000011</v>
      </c>
      <c r="M8" s="75">
        <f>[2]ALCOHOL!$J$244</f>
        <v>11.87</v>
      </c>
      <c r="N8" s="76">
        <f>[2]ALCOHOL!$K$244</f>
        <v>9.3800000000000008</v>
      </c>
      <c r="O8" s="76">
        <f>[2]ALCOHOL!$L$244</f>
        <v>15.22</v>
      </c>
      <c r="P8" s="157">
        <f t="shared" si="4"/>
        <v>2.4899999999999984</v>
      </c>
      <c r="Q8" s="157">
        <f t="shared" si="5"/>
        <v>3.3500000000000014</v>
      </c>
      <c r="R8" s="157"/>
      <c r="S8" s="157"/>
      <c r="T8" s="75">
        <f>[2]ALCOHOL!$D$252</f>
        <v>15.28</v>
      </c>
      <c r="U8" s="76">
        <f>[2]ALCOHOL!$E$252</f>
        <v>12.51</v>
      </c>
      <c r="V8" s="76">
        <f>[2]ALCOHOL!$F$252</f>
        <v>17.95</v>
      </c>
      <c r="W8" s="157">
        <f t="shared" si="6"/>
        <v>2.7699999999999996</v>
      </c>
      <c r="X8" s="157">
        <f t="shared" si="7"/>
        <v>2.67</v>
      </c>
      <c r="Y8" s="75">
        <f>[2]ALCOHOL!$G$252</f>
        <v>7.56</v>
      </c>
      <c r="Z8" s="76">
        <f>[2]ALCOHOL!$H$252</f>
        <v>6.06</v>
      </c>
      <c r="AA8" s="76">
        <f>[2]ALCOHOL!$I$252</f>
        <v>9.1</v>
      </c>
      <c r="AB8" s="157">
        <f t="shared" si="8"/>
        <v>1.5</v>
      </c>
      <c r="AC8" s="157">
        <f t="shared" si="9"/>
        <v>1.54</v>
      </c>
      <c r="AD8" s="75">
        <f>[2]ALCOHOL!$J$252</f>
        <v>4.63</v>
      </c>
      <c r="AE8" s="76">
        <f>[2]ALCOHOL!$K$252</f>
        <v>3.34</v>
      </c>
      <c r="AF8" s="76">
        <f>[2]ALCOHOL!$L$252</f>
        <v>6.32</v>
      </c>
      <c r="AG8" s="157">
        <f t="shared" si="10"/>
        <v>1.29</v>
      </c>
      <c r="AH8" s="157">
        <f t="shared" si="11"/>
        <v>1.6900000000000004</v>
      </c>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c r="GK8" s="24"/>
      <c r="GL8" s="24"/>
      <c r="GM8" s="24"/>
      <c r="GN8" s="24"/>
      <c r="GO8" s="24"/>
      <c r="GP8" s="24"/>
      <c r="GQ8" s="24"/>
      <c r="GR8" s="24"/>
      <c r="GS8" s="24"/>
      <c r="GT8" s="24"/>
      <c r="GU8" s="24"/>
      <c r="GV8" s="24"/>
      <c r="GW8" s="24"/>
      <c r="GX8" s="24"/>
      <c r="GY8" s="24"/>
      <c r="GZ8" s="24"/>
      <c r="HA8" s="24"/>
      <c r="HB8" s="24"/>
      <c r="HC8" s="24"/>
      <c r="HD8" s="24"/>
      <c r="HE8" s="24"/>
      <c r="HF8" s="24"/>
      <c r="HG8" s="24"/>
      <c r="HH8" s="24"/>
      <c r="HI8" s="24"/>
      <c r="HJ8" s="24"/>
      <c r="HK8" s="24"/>
      <c r="HL8" s="24"/>
      <c r="HM8" s="24"/>
      <c r="HN8" s="24"/>
      <c r="HO8" s="24"/>
      <c r="HP8" s="24"/>
      <c r="HQ8" s="24"/>
      <c r="HR8" s="24"/>
      <c r="HS8" s="24"/>
      <c r="HT8" s="24"/>
      <c r="HU8" s="24"/>
      <c r="HV8" s="24"/>
      <c r="HW8" s="24"/>
      <c r="HX8" s="24"/>
      <c r="HY8" s="24"/>
      <c r="HZ8" s="24"/>
      <c r="IA8" s="24"/>
      <c r="IB8" s="24"/>
      <c r="IC8" s="24"/>
      <c r="ID8" s="24"/>
      <c r="IE8" s="24"/>
      <c r="IF8" s="24"/>
      <c r="IG8" s="24"/>
      <c r="IH8" s="24"/>
      <c r="II8" s="24"/>
      <c r="IJ8" s="24"/>
      <c r="IK8" s="24"/>
      <c r="IL8" s="24"/>
      <c r="IM8" s="24"/>
      <c r="IN8" s="24"/>
      <c r="IO8" s="24"/>
      <c r="IP8" s="24"/>
      <c r="IQ8" s="24"/>
      <c r="IR8" s="24"/>
      <c r="IS8" s="24"/>
      <c r="IT8" s="24"/>
      <c r="IU8" s="24"/>
      <c r="IV8" s="24"/>
      <c r="IW8" s="24"/>
      <c r="IX8" s="24"/>
      <c r="IY8" s="24"/>
      <c r="IZ8" s="24"/>
      <c r="JA8" s="24"/>
      <c r="JB8" s="24"/>
      <c r="JC8" s="24"/>
      <c r="JD8" s="24"/>
      <c r="JE8" s="24"/>
      <c r="JF8" s="24"/>
      <c r="JG8" s="24"/>
      <c r="JH8" s="24"/>
      <c r="JI8" s="24"/>
      <c r="JJ8" s="24"/>
      <c r="JK8" s="24"/>
      <c r="JL8" s="24"/>
      <c r="JM8" s="24"/>
      <c r="JN8" s="24"/>
      <c r="JO8" s="24"/>
      <c r="JP8" s="24"/>
      <c r="JQ8" s="24"/>
      <c r="JR8" s="24"/>
      <c r="JS8" s="24"/>
      <c r="JT8" s="24"/>
      <c r="JU8" s="24"/>
      <c r="JV8" s="24"/>
      <c r="JW8" s="24"/>
      <c r="JX8" s="24"/>
      <c r="JY8" s="24"/>
      <c r="JZ8" s="24"/>
      <c r="KA8" s="24"/>
      <c r="KB8" s="24"/>
      <c r="KC8" s="24"/>
      <c r="KD8" s="24"/>
      <c r="KE8" s="24"/>
      <c r="KF8" s="24"/>
      <c r="KG8" s="24"/>
      <c r="KH8" s="24"/>
      <c r="KI8" s="24"/>
      <c r="KJ8" s="24"/>
      <c r="KK8" s="24"/>
      <c r="KL8" s="24"/>
      <c r="KM8" s="24"/>
      <c r="KN8" s="24"/>
      <c r="KO8" s="24"/>
      <c r="KP8" s="24"/>
      <c r="KQ8" s="24"/>
      <c r="KR8" s="24"/>
      <c r="KS8" s="24"/>
      <c r="KT8" s="24"/>
      <c r="KU8" s="24"/>
      <c r="KV8" s="24"/>
      <c r="KW8" s="24"/>
      <c r="KX8" s="24"/>
      <c r="KY8" s="24"/>
      <c r="KZ8" s="24"/>
      <c r="LA8" s="24"/>
      <c r="LB8" s="24"/>
      <c r="LC8" s="24"/>
      <c r="LD8" s="24"/>
      <c r="LE8" s="24"/>
      <c r="LF8" s="24"/>
      <c r="LG8" s="24"/>
      <c r="LH8" s="24"/>
      <c r="LI8" s="24"/>
      <c r="LJ8" s="24"/>
      <c r="LK8" s="24"/>
      <c r="LL8" s="24"/>
      <c r="LM8" s="24"/>
      <c r="LN8" s="24"/>
      <c r="LO8" s="24"/>
      <c r="LP8" s="24"/>
      <c r="LQ8" s="24"/>
      <c r="LR8" s="24"/>
      <c r="LS8" s="24"/>
      <c r="LT8" s="24"/>
      <c r="LU8" s="24"/>
      <c r="LV8" s="24"/>
      <c r="LW8" s="24"/>
      <c r="LX8" s="24"/>
      <c r="LY8" s="24"/>
      <c r="LZ8" s="24"/>
      <c r="MA8" s="24"/>
      <c r="MB8" s="24"/>
      <c r="MC8" s="24"/>
      <c r="MD8" s="24"/>
      <c r="ME8" s="24"/>
      <c r="MF8" s="24"/>
      <c r="MG8" s="24"/>
      <c r="MH8" s="24"/>
    </row>
    <row r="9" spans="1:346" s="148" customFormat="1" x14ac:dyDescent="0.25">
      <c r="A9" s="74" t="s">
        <v>14</v>
      </c>
      <c r="B9" s="74" t="s">
        <v>15</v>
      </c>
      <c r="C9" s="77">
        <f>[2]ALCOHOL!$D$50</f>
        <v>106.71</v>
      </c>
      <c r="D9" s="78">
        <f>[2]ALCOHOL!$E$50</f>
        <v>102.34</v>
      </c>
      <c r="E9" s="78">
        <f>[2]ALCOHOL!$F$50</f>
        <v>110.83</v>
      </c>
      <c r="F9" s="157">
        <f t="shared" si="0"/>
        <v>4.3699999999999903</v>
      </c>
      <c r="G9" s="157">
        <f t="shared" si="1"/>
        <v>4.1200000000000045</v>
      </c>
      <c r="H9" s="77">
        <f>[2]ALCOHOL!$G$50</f>
        <v>69.290000000000006</v>
      </c>
      <c r="I9" s="78">
        <f>[2]ALCOHOL!$H$50</f>
        <v>66.03</v>
      </c>
      <c r="J9" s="78">
        <f>[2]ALCOHOL!$I$50</f>
        <v>72.14</v>
      </c>
      <c r="K9" s="157">
        <f t="shared" si="2"/>
        <v>3.2600000000000051</v>
      </c>
      <c r="L9" s="157">
        <f t="shared" si="3"/>
        <v>2.8499999999999943</v>
      </c>
      <c r="M9" s="77">
        <f>[2]ALCOHOL!$J$50</f>
        <v>37.119999999999997</v>
      </c>
      <c r="N9" s="78">
        <f>[2]ALCOHOL!$K$50</f>
        <v>33.840000000000003</v>
      </c>
      <c r="O9" s="78">
        <f>[2]ALCOHOL!$L$50</f>
        <v>40.61</v>
      </c>
      <c r="P9" s="157">
        <f t="shared" si="4"/>
        <v>3.279999999999994</v>
      </c>
      <c r="Q9" s="157">
        <f t="shared" si="5"/>
        <v>3.490000000000002</v>
      </c>
      <c r="R9" s="78"/>
      <c r="S9" s="78"/>
      <c r="T9" s="77">
        <f>[2]ALCOHOL!$D$53</f>
        <v>36.520000000000003</v>
      </c>
      <c r="U9" s="78">
        <f>[2]ALCOHOL!$E$53</f>
        <v>34.29</v>
      </c>
      <c r="V9" s="78">
        <f>[2]ALCOHOL!$F$53</f>
        <v>38.869999999999997</v>
      </c>
      <c r="W9" s="157">
        <f t="shared" si="6"/>
        <v>2.230000000000004</v>
      </c>
      <c r="X9" s="157">
        <f t="shared" si="7"/>
        <v>2.3499999999999943</v>
      </c>
      <c r="Y9" s="77">
        <f>[2]ALCOHOL!$G$53</f>
        <v>23.12</v>
      </c>
      <c r="Z9" s="78">
        <f>[2]ALCOHOL!$H$53</f>
        <v>21.1</v>
      </c>
      <c r="AA9" s="78">
        <f>[2]ALCOHOL!$I$53</f>
        <v>25.2</v>
      </c>
      <c r="AB9" s="157">
        <f t="shared" si="8"/>
        <v>2.0199999999999996</v>
      </c>
      <c r="AC9" s="157">
        <f t="shared" si="9"/>
        <v>2.0799999999999983</v>
      </c>
      <c r="AD9" s="77">
        <f>[2]ALCOHOL!$J$53</f>
        <v>15.44</v>
      </c>
      <c r="AE9" s="78">
        <f>[2]ALCOHOL!$K$53</f>
        <v>13.29</v>
      </c>
      <c r="AF9" s="78">
        <f>[2]ALCOHOL!$L$53</f>
        <v>17.97</v>
      </c>
      <c r="AG9" s="157">
        <f t="shared" si="10"/>
        <v>2.1500000000000004</v>
      </c>
      <c r="AH9" s="157">
        <f t="shared" si="11"/>
        <v>2.5299999999999994</v>
      </c>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c r="CE9" s="74"/>
      <c r="CF9" s="74"/>
      <c r="CG9" s="74"/>
      <c r="CH9" s="74"/>
      <c r="CI9" s="74"/>
      <c r="CJ9" s="74"/>
      <c r="CK9" s="74"/>
      <c r="CL9" s="74"/>
      <c r="CM9" s="74"/>
      <c r="CN9" s="74"/>
      <c r="CO9" s="74"/>
      <c r="CP9" s="74"/>
      <c r="CQ9" s="74"/>
      <c r="CR9" s="74"/>
      <c r="CS9" s="74"/>
      <c r="CT9" s="74"/>
      <c r="CU9" s="74"/>
      <c r="CV9" s="74"/>
      <c r="CW9" s="74"/>
      <c r="CX9" s="74"/>
      <c r="CY9" s="74"/>
      <c r="CZ9" s="74"/>
      <c r="DA9" s="74"/>
      <c r="DB9" s="74"/>
      <c r="DC9" s="74"/>
      <c r="DD9" s="74"/>
      <c r="DE9" s="74"/>
      <c r="DF9" s="74"/>
      <c r="DG9" s="74"/>
      <c r="DH9" s="74"/>
      <c r="DI9" s="74"/>
      <c r="DJ9" s="74"/>
      <c r="DK9" s="74"/>
      <c r="DL9" s="74"/>
      <c r="DM9" s="74"/>
      <c r="DN9" s="74"/>
      <c r="DO9" s="74"/>
      <c r="DP9" s="74"/>
      <c r="DQ9" s="74"/>
      <c r="DR9" s="74"/>
      <c r="DS9" s="74"/>
      <c r="DT9" s="74"/>
      <c r="DU9" s="74"/>
      <c r="DV9" s="74"/>
      <c r="DW9" s="74"/>
      <c r="DX9" s="74"/>
      <c r="DY9" s="74"/>
      <c r="DZ9" s="74"/>
      <c r="EA9" s="74"/>
      <c r="EB9" s="74"/>
      <c r="EC9" s="74"/>
      <c r="ED9" s="74"/>
      <c r="EE9" s="74"/>
      <c r="EF9" s="74"/>
      <c r="EG9" s="74"/>
      <c r="EH9" s="74"/>
      <c r="EI9" s="74"/>
      <c r="EJ9" s="74"/>
      <c r="EK9" s="74"/>
      <c r="EL9" s="74"/>
      <c r="EM9" s="74"/>
      <c r="EN9" s="74"/>
      <c r="EO9" s="74"/>
      <c r="EP9" s="74"/>
      <c r="EQ9" s="74"/>
      <c r="ER9" s="74"/>
      <c r="ES9" s="74"/>
      <c r="ET9" s="74"/>
      <c r="EU9" s="74"/>
      <c r="EV9" s="74"/>
      <c r="EW9" s="74"/>
      <c r="EX9" s="74"/>
      <c r="EY9" s="74"/>
      <c r="EZ9" s="74"/>
      <c r="FA9" s="74"/>
      <c r="FB9" s="74"/>
      <c r="FC9" s="74"/>
      <c r="FD9" s="74"/>
      <c r="FE9" s="74"/>
      <c r="FF9" s="74"/>
      <c r="FG9" s="74"/>
      <c r="FH9" s="74"/>
      <c r="FI9" s="74"/>
      <c r="FJ9" s="74"/>
      <c r="FK9" s="74"/>
      <c r="FL9" s="74"/>
      <c r="FM9" s="74"/>
      <c r="FN9" s="74"/>
      <c r="FO9" s="74"/>
      <c r="FP9" s="74"/>
      <c r="FQ9" s="74"/>
      <c r="FR9" s="74"/>
      <c r="FS9" s="74"/>
      <c r="FT9" s="74"/>
      <c r="FU9" s="74"/>
      <c r="FV9" s="74"/>
      <c r="FW9" s="74"/>
      <c r="FX9" s="74"/>
      <c r="FY9" s="74"/>
      <c r="FZ9" s="74"/>
      <c r="GA9" s="74"/>
      <c r="GB9" s="74"/>
      <c r="GC9" s="74"/>
      <c r="GD9" s="74"/>
      <c r="GE9" s="74"/>
      <c r="GF9" s="74"/>
      <c r="GG9" s="74"/>
      <c r="GH9" s="74"/>
      <c r="GI9" s="74"/>
      <c r="GJ9" s="74"/>
      <c r="GK9" s="74"/>
      <c r="GL9" s="74"/>
      <c r="GM9" s="74"/>
      <c r="GN9" s="74"/>
      <c r="GO9" s="74"/>
      <c r="GP9" s="74"/>
      <c r="GQ9" s="74"/>
      <c r="GR9" s="74"/>
      <c r="GS9" s="74"/>
      <c r="GT9" s="74"/>
      <c r="GU9" s="74"/>
      <c r="GV9" s="74"/>
      <c r="GW9" s="74"/>
      <c r="GX9" s="74"/>
      <c r="GY9" s="74"/>
      <c r="GZ9" s="74"/>
      <c r="HA9" s="74"/>
      <c r="HB9" s="74"/>
      <c r="HC9" s="74"/>
      <c r="HD9" s="74"/>
      <c r="HE9" s="74"/>
      <c r="HF9" s="74"/>
      <c r="HG9" s="74"/>
      <c r="HH9" s="74"/>
      <c r="HI9" s="74"/>
      <c r="HJ9" s="74"/>
      <c r="HK9" s="74"/>
      <c r="HL9" s="74"/>
      <c r="HM9" s="74"/>
      <c r="HN9" s="74"/>
      <c r="HO9" s="74"/>
      <c r="HP9" s="74"/>
      <c r="HQ9" s="74"/>
      <c r="HR9" s="74"/>
      <c r="HS9" s="74"/>
      <c r="HT9" s="74"/>
      <c r="HU9" s="74"/>
      <c r="HV9" s="74"/>
      <c r="HW9" s="74"/>
      <c r="HX9" s="74"/>
      <c r="HY9" s="74"/>
      <c r="HZ9" s="74"/>
      <c r="IA9" s="74"/>
      <c r="IB9" s="74"/>
      <c r="IC9" s="74"/>
      <c r="ID9" s="74"/>
      <c r="IE9" s="74"/>
      <c r="IF9" s="74"/>
      <c r="IG9" s="74"/>
      <c r="IH9" s="74"/>
      <c r="II9" s="74"/>
      <c r="IJ9" s="74"/>
      <c r="IK9" s="74"/>
      <c r="IL9" s="74"/>
      <c r="IM9" s="74"/>
      <c r="IN9" s="74"/>
      <c r="IO9" s="74"/>
      <c r="IP9" s="74"/>
      <c r="IQ9" s="74"/>
      <c r="IR9" s="74"/>
      <c r="IS9" s="74"/>
      <c r="IT9" s="74"/>
      <c r="IU9" s="74"/>
      <c r="IV9" s="74"/>
      <c r="IW9" s="74"/>
      <c r="IX9" s="74"/>
      <c r="IY9" s="74"/>
      <c r="IZ9" s="74"/>
      <c r="JA9" s="74"/>
      <c r="JB9" s="74"/>
      <c r="JC9" s="74"/>
      <c r="JD9" s="74"/>
      <c r="JE9" s="74"/>
      <c r="JF9" s="74"/>
      <c r="JG9" s="74"/>
      <c r="JH9" s="74"/>
      <c r="JI9" s="74"/>
      <c r="JJ9" s="74"/>
      <c r="JK9" s="74"/>
      <c r="JL9" s="74"/>
      <c r="JM9" s="74"/>
      <c r="JN9" s="74"/>
      <c r="JO9" s="74"/>
      <c r="JP9" s="74"/>
      <c r="JQ9" s="74"/>
      <c r="JR9" s="74"/>
      <c r="JS9" s="74"/>
      <c r="JT9" s="74"/>
      <c r="JU9" s="74"/>
      <c r="JV9" s="74"/>
      <c r="JW9" s="74"/>
      <c r="JX9" s="74"/>
      <c r="JY9" s="74"/>
      <c r="JZ9" s="74"/>
      <c r="KA9" s="74"/>
      <c r="KB9" s="74"/>
      <c r="KC9" s="74"/>
      <c r="KD9" s="74"/>
      <c r="KE9" s="74"/>
      <c r="KF9" s="74"/>
      <c r="KG9" s="74"/>
      <c r="KH9" s="74"/>
      <c r="KI9" s="74"/>
      <c r="KJ9" s="74"/>
      <c r="KK9" s="74"/>
      <c r="KL9" s="74"/>
      <c r="KM9" s="74"/>
      <c r="KN9" s="74"/>
      <c r="KO9" s="74"/>
      <c r="KP9" s="74"/>
      <c r="KQ9" s="74"/>
      <c r="KR9" s="74"/>
      <c r="KS9" s="74"/>
      <c r="KT9" s="74"/>
      <c r="KU9" s="74"/>
      <c r="KV9" s="74"/>
      <c r="KW9" s="74"/>
      <c r="KX9" s="74"/>
      <c r="KY9" s="74"/>
      <c r="KZ9" s="74"/>
      <c r="LA9" s="74"/>
      <c r="LB9" s="74"/>
      <c r="LC9" s="74"/>
      <c r="LD9" s="74"/>
      <c r="LE9" s="74"/>
      <c r="LF9" s="74"/>
      <c r="LG9" s="74"/>
      <c r="LH9" s="74"/>
      <c r="LI9" s="74"/>
      <c r="LJ9" s="74"/>
      <c r="LK9" s="74"/>
      <c r="LL9" s="74"/>
      <c r="LM9" s="74"/>
      <c r="LN9" s="74"/>
      <c r="LO9" s="74"/>
      <c r="LP9" s="74"/>
      <c r="LQ9" s="74"/>
      <c r="LR9" s="74"/>
      <c r="LS9" s="74"/>
      <c r="LT9" s="74"/>
      <c r="LU9" s="74"/>
      <c r="LV9" s="74"/>
      <c r="LW9" s="74"/>
      <c r="LX9" s="74"/>
      <c r="LY9" s="74"/>
      <c r="LZ9" s="74"/>
      <c r="MA9" s="74"/>
      <c r="MB9" s="74"/>
      <c r="MC9" s="74"/>
      <c r="MD9" s="74"/>
      <c r="ME9" s="74"/>
      <c r="MF9" s="74"/>
      <c r="MG9" s="74"/>
      <c r="MH9" s="74"/>
    </row>
    <row r="10" spans="1:346" s="148" customFormat="1" x14ac:dyDescent="0.25">
      <c r="A10" s="74" t="s">
        <v>43</v>
      </c>
      <c r="B10" s="74" t="s">
        <v>44</v>
      </c>
      <c r="C10" s="77">
        <f>[2]ALCOHOL!$D$274</f>
        <v>47.12</v>
      </c>
      <c r="D10" s="78">
        <f>[2]ALCOHOL!$E$274</f>
        <v>36.909999999999997</v>
      </c>
      <c r="E10" s="78">
        <f>[2]ALCOHOL!$F$274</f>
        <v>57.56</v>
      </c>
      <c r="F10" s="157">
        <f t="shared" si="0"/>
        <v>10.210000000000001</v>
      </c>
      <c r="G10" s="157">
        <f t="shared" si="1"/>
        <v>10.440000000000005</v>
      </c>
      <c r="H10" s="77">
        <f>[2]ALCOHOL!$G$274</f>
        <v>45.96</v>
      </c>
      <c r="I10" s="78">
        <f>[2]ALCOHOL!$H$274</f>
        <v>27.69</v>
      </c>
      <c r="J10" s="78">
        <f>[2]ALCOHOL!$I$274</f>
        <v>64.8</v>
      </c>
      <c r="K10" s="157">
        <f t="shared" si="2"/>
        <v>18.27</v>
      </c>
      <c r="L10" s="157">
        <f t="shared" si="3"/>
        <v>18.839999999999996</v>
      </c>
      <c r="M10" s="77">
        <f>[2]ALCOHOL!$J$274</f>
        <v>30.95</v>
      </c>
      <c r="N10" s="78">
        <f>[2]ALCOHOL!$K$274</f>
        <v>18.53</v>
      </c>
      <c r="O10" s="78">
        <f>[2]ALCOHOL!$L$274</f>
        <v>45.34</v>
      </c>
      <c r="P10" s="157">
        <f t="shared" si="4"/>
        <v>12.419999999999998</v>
      </c>
      <c r="Q10" s="157">
        <f t="shared" si="5"/>
        <v>14.390000000000004</v>
      </c>
      <c r="R10" s="78"/>
      <c r="S10" s="78"/>
      <c r="T10" s="77">
        <f>[2]ALCOHOL!$D$278</f>
        <v>20.6</v>
      </c>
      <c r="U10" s="78">
        <f>[2]ALCOHOL!$E$278</f>
        <v>13.76</v>
      </c>
      <c r="V10" s="78">
        <f>[2]ALCOHOL!$F$278</f>
        <v>27.74</v>
      </c>
      <c r="W10" s="157">
        <f t="shared" si="6"/>
        <v>6.8400000000000016</v>
      </c>
      <c r="X10" s="157">
        <f t="shared" si="7"/>
        <v>7.139999999999997</v>
      </c>
      <c r="Y10" s="77" t="str">
        <f>[2]ALCOHOL!$G$278</f>
        <v>&lt;10</v>
      </c>
      <c r="Z10" s="78">
        <f>[2]ALCOHOL!$H$278</f>
        <v>0</v>
      </c>
      <c r="AA10" s="78" t="str">
        <f>[2]ALCOHOL!$I$278</f>
        <v>&lt;20</v>
      </c>
      <c r="AB10" s="157"/>
      <c r="AC10" s="157"/>
      <c r="AD10" s="77">
        <f>[2]ALCOHOL!$J$278</f>
        <v>13.25</v>
      </c>
      <c r="AE10" s="78">
        <f>[2]ALCOHOL!$K$278</f>
        <v>5.68</v>
      </c>
      <c r="AF10" s="78">
        <f>[2]ALCOHOL!$L$278</f>
        <v>22.4</v>
      </c>
      <c r="AG10" s="157">
        <f t="shared" si="10"/>
        <v>7.57</v>
      </c>
      <c r="AH10" s="157">
        <f t="shared" si="11"/>
        <v>9.1499999999999986</v>
      </c>
      <c r="AI10" s="74"/>
      <c r="AJ10" s="74" t="s">
        <v>45</v>
      </c>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4"/>
      <c r="FN10" s="74"/>
      <c r="FO10" s="74"/>
      <c r="FP10" s="74"/>
      <c r="FQ10" s="74"/>
      <c r="FR10" s="74"/>
      <c r="FS10" s="74"/>
      <c r="FT10" s="74"/>
      <c r="FU10" s="74"/>
      <c r="FV10" s="74"/>
      <c r="FW10" s="74"/>
      <c r="FX10" s="74"/>
      <c r="FY10" s="74"/>
      <c r="FZ10" s="74"/>
      <c r="GA10" s="74"/>
      <c r="GB10" s="74"/>
      <c r="GC10" s="74"/>
      <c r="GD10" s="74"/>
      <c r="GE10" s="74"/>
      <c r="GF10" s="74"/>
      <c r="GG10" s="74"/>
      <c r="GH10" s="74"/>
      <c r="GI10" s="74"/>
      <c r="GJ10" s="74"/>
      <c r="GK10" s="74"/>
      <c r="GL10" s="74"/>
      <c r="GM10" s="74"/>
      <c r="GN10" s="74"/>
      <c r="GO10" s="74"/>
      <c r="GP10" s="74"/>
      <c r="GQ10" s="74"/>
      <c r="GR10" s="74"/>
      <c r="GS10" s="74"/>
      <c r="GT10" s="74"/>
      <c r="GU10" s="74"/>
      <c r="GV10" s="74"/>
      <c r="GW10" s="74"/>
      <c r="GX10" s="74"/>
      <c r="GY10" s="74"/>
      <c r="GZ10" s="74"/>
      <c r="HA10" s="74"/>
      <c r="HB10" s="74"/>
      <c r="HC10" s="74"/>
      <c r="HD10" s="74"/>
      <c r="HE10" s="74"/>
      <c r="HF10" s="74"/>
      <c r="HG10" s="74"/>
      <c r="HH10" s="74"/>
      <c r="HI10" s="74"/>
      <c r="HJ10" s="74"/>
      <c r="HK10" s="74"/>
      <c r="HL10" s="74"/>
      <c r="HM10" s="74"/>
      <c r="HN10" s="74"/>
      <c r="HO10" s="74"/>
      <c r="HP10" s="74"/>
      <c r="HQ10" s="74"/>
      <c r="HR10" s="74"/>
      <c r="HS10" s="74"/>
      <c r="HT10" s="74"/>
      <c r="HU10" s="74"/>
      <c r="HV10" s="74"/>
      <c r="HW10" s="74"/>
      <c r="HX10" s="74"/>
      <c r="HY10" s="74"/>
      <c r="HZ10" s="74"/>
      <c r="IA10" s="74"/>
      <c r="IB10" s="74"/>
      <c r="IC10" s="74"/>
      <c r="ID10" s="74"/>
      <c r="IE10" s="74"/>
      <c r="IF10" s="74"/>
      <c r="IG10" s="74"/>
      <c r="IH10" s="74"/>
      <c r="II10" s="74"/>
      <c r="IJ10" s="74"/>
      <c r="IK10" s="74"/>
      <c r="IL10" s="74"/>
      <c r="IM10" s="74"/>
      <c r="IN10" s="74"/>
      <c r="IO10" s="74"/>
      <c r="IP10" s="74"/>
      <c r="IQ10" s="74"/>
      <c r="IR10" s="74"/>
      <c r="IS10" s="74"/>
      <c r="IT10" s="74"/>
      <c r="IU10" s="74"/>
      <c r="IV10" s="74"/>
      <c r="IW10" s="74"/>
      <c r="IX10" s="74"/>
      <c r="IY10" s="74"/>
      <c r="IZ10" s="74"/>
      <c r="JA10" s="74"/>
      <c r="JB10" s="74"/>
      <c r="JC10" s="74"/>
      <c r="JD10" s="74"/>
      <c r="JE10" s="74"/>
      <c r="JF10" s="74"/>
      <c r="JG10" s="74"/>
      <c r="JH10" s="74"/>
      <c r="JI10" s="74"/>
      <c r="JJ10" s="74"/>
      <c r="JK10" s="74"/>
      <c r="JL10" s="74"/>
      <c r="JM10" s="74"/>
      <c r="JN10" s="74"/>
      <c r="JO10" s="74"/>
      <c r="JP10" s="74"/>
      <c r="JQ10" s="74"/>
      <c r="JR10" s="74"/>
      <c r="JS10" s="74"/>
      <c r="JT10" s="74"/>
      <c r="JU10" s="74"/>
      <c r="JV10" s="74"/>
      <c r="JW10" s="74"/>
      <c r="JX10" s="74"/>
      <c r="JY10" s="74"/>
      <c r="JZ10" s="74"/>
      <c r="KA10" s="74"/>
      <c r="KB10" s="74"/>
      <c r="KC10" s="74"/>
      <c r="KD10" s="74"/>
      <c r="KE10" s="74"/>
      <c r="KF10" s="74"/>
      <c r="KG10" s="74"/>
      <c r="KH10" s="74"/>
      <c r="KI10" s="74"/>
      <c r="KJ10" s="74"/>
      <c r="KK10" s="74"/>
      <c r="KL10" s="74"/>
      <c r="KM10" s="74"/>
      <c r="KN10" s="74"/>
      <c r="KO10" s="74"/>
      <c r="KP10" s="74"/>
      <c r="KQ10" s="74"/>
      <c r="KR10" s="74"/>
      <c r="KS10" s="74"/>
      <c r="KT10" s="74"/>
      <c r="KU10" s="74"/>
      <c r="KV10" s="74"/>
      <c r="KW10" s="74"/>
      <c r="KX10" s="74"/>
      <c r="KY10" s="74"/>
      <c r="KZ10" s="74"/>
      <c r="LA10" s="74"/>
      <c r="LB10" s="74"/>
      <c r="LC10" s="74"/>
      <c r="LD10" s="74"/>
      <c r="LE10" s="74"/>
      <c r="LF10" s="74"/>
      <c r="LG10" s="74"/>
      <c r="LH10" s="74"/>
      <c r="LI10" s="74"/>
      <c r="LJ10" s="74"/>
      <c r="LK10" s="74"/>
      <c r="LL10" s="74"/>
      <c r="LM10" s="74"/>
      <c r="LN10" s="74"/>
      <c r="LO10" s="74"/>
      <c r="LP10" s="74"/>
      <c r="LQ10" s="74"/>
      <c r="LR10" s="74"/>
      <c r="LS10" s="74"/>
      <c r="LT10" s="74"/>
      <c r="LU10" s="74"/>
      <c r="LV10" s="74"/>
      <c r="LW10" s="74"/>
      <c r="LX10" s="74"/>
      <c r="LY10" s="74"/>
      <c r="LZ10" s="74"/>
      <c r="MA10" s="74"/>
      <c r="MB10" s="74"/>
      <c r="MC10" s="74"/>
      <c r="MD10" s="74"/>
      <c r="ME10" s="74"/>
      <c r="MF10" s="74"/>
      <c r="MG10" s="74"/>
      <c r="MH10" s="74"/>
    </row>
    <row r="11" spans="1:346" s="163" customFormat="1" x14ac:dyDescent="0.25">
      <c r="A11" s="74" t="s">
        <v>16</v>
      </c>
      <c r="B11" s="74" t="s">
        <v>17</v>
      </c>
      <c r="C11" s="154">
        <f>[2]ALCOHOL!$D$68</f>
        <v>26.04</v>
      </c>
      <c r="D11" s="155">
        <f>[2]ALCOHOL!$E$68</f>
        <v>19.62</v>
      </c>
      <c r="E11" s="155">
        <f>[2]ALCOHOL!$F$68</f>
        <v>32.6</v>
      </c>
      <c r="F11" s="157">
        <f t="shared" si="0"/>
        <v>6.4199999999999982</v>
      </c>
      <c r="G11" s="157">
        <f t="shared" si="1"/>
        <v>6.5600000000000023</v>
      </c>
      <c r="H11" s="154">
        <f>[2]ALCOHOL!$G$68</f>
        <v>16.510000000000002</v>
      </c>
      <c r="I11" s="155">
        <f>[2]ALCOHOL!$H$68</f>
        <v>8.49</v>
      </c>
      <c r="J11" s="155">
        <f>[2]ALCOHOL!$I$68</f>
        <v>24.69</v>
      </c>
      <c r="K11" s="157">
        <f t="shared" ref="K11" si="12">H11-I11</f>
        <v>8.0200000000000014</v>
      </c>
      <c r="L11" s="157">
        <f t="shared" ref="L11" si="13">J11-H11</f>
        <v>8.18</v>
      </c>
      <c r="M11" s="154">
        <f>[2]ALCOHOL!$J$68</f>
        <v>11.87</v>
      </c>
      <c r="N11" s="155">
        <f>[2]ALCOHOL!$K$68</f>
        <v>5.76</v>
      </c>
      <c r="O11" s="155">
        <f>[2]ALCOHOL!$L$68</f>
        <v>19</v>
      </c>
      <c r="P11" s="157">
        <f t="shared" si="4"/>
        <v>6.1099999999999994</v>
      </c>
      <c r="Q11" s="157">
        <f t="shared" si="5"/>
        <v>7.1300000000000008</v>
      </c>
      <c r="R11" s="78"/>
      <c r="S11" s="78"/>
      <c r="T11" s="154">
        <f>[2]ALCOHOL!$D$76</f>
        <v>12</v>
      </c>
      <c r="U11" s="155">
        <f>[2]ALCOHOL!$E$76</f>
        <v>8.34</v>
      </c>
      <c r="V11" s="155">
        <f>[2]ALCOHOL!$F$76</f>
        <v>16.559999999999999</v>
      </c>
      <c r="W11" s="157">
        <f t="shared" si="6"/>
        <v>3.66</v>
      </c>
      <c r="X11" s="157">
        <f t="shared" si="7"/>
        <v>4.5599999999999987</v>
      </c>
      <c r="Y11" s="154">
        <f>[2]ALCOHOL!$G$76</f>
        <v>9.25</v>
      </c>
      <c r="Z11" s="155">
        <f>[2]ALCOHOL!$H$76</f>
        <v>4.25</v>
      </c>
      <c r="AA11" s="155">
        <f>[2]ALCOHOL!$I$76</f>
        <v>14.77</v>
      </c>
      <c r="AB11" s="157">
        <f t="shared" ref="AB11" si="14">Y11-Z11</f>
        <v>5</v>
      </c>
      <c r="AC11" s="157">
        <f t="shared" ref="AC11" si="15">AA11-Y11</f>
        <v>5.52</v>
      </c>
      <c r="AD11" s="154">
        <f>[2]ALCOHOL!$J$76</f>
        <v>9.7899999999999991</v>
      </c>
      <c r="AE11" s="155">
        <f>[2]ALCOHOL!$K$76</f>
        <v>3.88</v>
      </c>
      <c r="AF11" s="155">
        <f>[2]ALCOHOL!$L$76</f>
        <v>16.38</v>
      </c>
      <c r="AG11" s="157">
        <f t="shared" si="10"/>
        <v>5.9099999999999993</v>
      </c>
      <c r="AH11" s="157">
        <f t="shared" si="11"/>
        <v>6.59</v>
      </c>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4"/>
      <c r="DL11" s="74"/>
      <c r="DM11" s="74"/>
      <c r="DN11" s="74"/>
      <c r="DO11" s="74"/>
      <c r="DP11" s="74"/>
      <c r="DQ11" s="74"/>
      <c r="DR11" s="74"/>
      <c r="DS11" s="74"/>
      <c r="DT11" s="74"/>
      <c r="DU11" s="74"/>
      <c r="DV11" s="74"/>
      <c r="DW11" s="74"/>
      <c r="DX11" s="74"/>
      <c r="DY11" s="74"/>
      <c r="DZ11" s="74"/>
      <c r="EA11" s="74"/>
      <c r="EB11" s="74"/>
      <c r="EC11" s="74"/>
      <c r="ED11" s="74"/>
      <c r="EE11" s="74"/>
      <c r="EF11" s="74"/>
      <c r="EG11" s="74"/>
      <c r="EH11" s="74"/>
      <c r="EI11" s="74"/>
      <c r="EJ11" s="74"/>
      <c r="EK11" s="74"/>
      <c r="EL11" s="74"/>
      <c r="EM11" s="74"/>
      <c r="EN11" s="74"/>
      <c r="EO11" s="74"/>
      <c r="EP11" s="74"/>
      <c r="EQ11" s="74"/>
      <c r="ER11" s="74"/>
      <c r="ES11" s="74"/>
      <c r="ET11" s="74"/>
      <c r="EU11" s="74"/>
      <c r="EV11" s="74"/>
      <c r="EW11" s="74"/>
      <c r="EX11" s="74"/>
      <c r="EY11" s="74"/>
      <c r="EZ11" s="74"/>
      <c r="FA11" s="74"/>
      <c r="FB11" s="74"/>
      <c r="FC11" s="74"/>
      <c r="FD11" s="74"/>
      <c r="FE11" s="74"/>
      <c r="FF11" s="74"/>
      <c r="FG11" s="74"/>
      <c r="FH11" s="74"/>
      <c r="FI11" s="74"/>
      <c r="FJ11" s="74"/>
      <c r="FK11" s="74"/>
      <c r="FL11" s="74"/>
      <c r="FM11" s="74"/>
      <c r="FN11" s="74"/>
      <c r="FO11" s="74"/>
      <c r="FP11" s="74"/>
      <c r="FQ11" s="74"/>
      <c r="FR11" s="74"/>
      <c r="FS11" s="74"/>
      <c r="FT11" s="74"/>
      <c r="FU11" s="74"/>
      <c r="FV11" s="74"/>
      <c r="FW11" s="74"/>
      <c r="FX11" s="74"/>
      <c r="FY11" s="74"/>
      <c r="FZ11" s="74"/>
      <c r="GA11" s="74"/>
      <c r="GB11" s="74"/>
      <c r="GC11" s="74"/>
      <c r="GD11" s="74"/>
      <c r="GE11" s="74"/>
      <c r="GF11" s="74"/>
      <c r="GG11" s="74"/>
      <c r="GH11" s="74"/>
      <c r="GI11" s="74"/>
      <c r="GJ11" s="74"/>
      <c r="GK11" s="74"/>
      <c r="GL11" s="74"/>
      <c r="GM11" s="74"/>
      <c r="GN11" s="74"/>
      <c r="GO11" s="74"/>
      <c r="GP11" s="74"/>
      <c r="GQ11" s="74"/>
      <c r="GR11" s="74"/>
      <c r="GS11" s="74"/>
      <c r="GT11" s="74"/>
      <c r="GU11" s="74"/>
      <c r="GV11" s="74"/>
      <c r="GW11" s="74"/>
      <c r="GX11" s="74"/>
      <c r="GY11" s="74"/>
      <c r="GZ11" s="74"/>
      <c r="HA11" s="74"/>
      <c r="HB11" s="74"/>
      <c r="HC11" s="74"/>
      <c r="HD11" s="74"/>
      <c r="HE11" s="74"/>
      <c r="HF11" s="74"/>
      <c r="HG11" s="74"/>
      <c r="HH11" s="74"/>
      <c r="HI11" s="74"/>
      <c r="HJ11" s="74"/>
      <c r="HK11" s="74"/>
      <c r="HL11" s="74"/>
      <c r="HM11" s="74"/>
      <c r="HN11" s="74"/>
      <c r="HO11" s="74"/>
      <c r="HP11" s="74"/>
      <c r="HQ11" s="74"/>
      <c r="HR11" s="74"/>
      <c r="HS11" s="74"/>
      <c r="HT11" s="74"/>
      <c r="HU11" s="74"/>
      <c r="HV11" s="74"/>
      <c r="HW11" s="74"/>
      <c r="HX11" s="74"/>
      <c r="HY11" s="74"/>
      <c r="HZ11" s="74"/>
      <c r="IA11" s="74"/>
      <c r="IB11" s="74"/>
      <c r="IC11" s="74"/>
      <c r="ID11" s="74"/>
      <c r="IE11" s="74"/>
      <c r="IF11" s="74"/>
      <c r="IG11" s="74"/>
      <c r="IH11" s="74"/>
      <c r="II11" s="74"/>
      <c r="IJ11" s="74"/>
      <c r="IK11" s="74"/>
      <c r="IL11" s="74"/>
      <c r="IM11" s="74"/>
      <c r="IN11" s="74"/>
      <c r="IO11" s="74"/>
      <c r="IP11" s="74"/>
      <c r="IQ11" s="74"/>
      <c r="IR11" s="74"/>
      <c r="IS11" s="74"/>
      <c r="IT11" s="74"/>
      <c r="IU11" s="74"/>
      <c r="IV11" s="74"/>
      <c r="IW11" s="74"/>
      <c r="IX11" s="74"/>
      <c r="IY11" s="74"/>
      <c r="IZ11" s="74"/>
      <c r="JA11" s="74"/>
      <c r="JB11" s="74"/>
      <c r="JC11" s="74"/>
      <c r="JD11" s="74"/>
      <c r="JE11" s="74"/>
      <c r="JF11" s="74"/>
      <c r="JG11" s="74"/>
      <c r="JH11" s="74"/>
      <c r="JI11" s="74"/>
      <c r="JJ11" s="74"/>
      <c r="JK11" s="74"/>
      <c r="JL11" s="74"/>
      <c r="JM11" s="74"/>
      <c r="JN11" s="74"/>
      <c r="JO11" s="74"/>
      <c r="JP11" s="74"/>
      <c r="JQ11" s="74"/>
      <c r="JR11" s="74"/>
      <c r="JS11" s="74"/>
      <c r="JT11" s="74"/>
      <c r="JU11" s="74"/>
      <c r="JV11" s="74"/>
      <c r="JW11" s="74"/>
      <c r="JX11" s="74"/>
      <c r="JY11" s="74"/>
      <c r="JZ11" s="74"/>
      <c r="KA11" s="74"/>
      <c r="KB11" s="74"/>
      <c r="KC11" s="74"/>
      <c r="KD11" s="74"/>
      <c r="KE11" s="74"/>
      <c r="KF11" s="74"/>
      <c r="KG11" s="74"/>
      <c r="KH11" s="74"/>
      <c r="KI11" s="74"/>
      <c r="KJ11" s="74"/>
      <c r="KK11" s="74"/>
      <c r="KL11" s="74"/>
      <c r="KM11" s="74"/>
      <c r="KN11" s="74"/>
      <c r="KO11" s="74"/>
      <c r="KP11" s="74"/>
      <c r="KQ11" s="74"/>
      <c r="KR11" s="74"/>
      <c r="KS11" s="74"/>
      <c r="KT11" s="74"/>
      <c r="KU11" s="74"/>
      <c r="KV11" s="74"/>
      <c r="KW11" s="74"/>
      <c r="KX11" s="74"/>
      <c r="KY11" s="74"/>
      <c r="KZ11" s="74"/>
      <c r="LA11" s="74"/>
      <c r="LB11" s="74"/>
      <c r="LC11" s="74"/>
      <c r="LD11" s="74"/>
      <c r="LE11" s="74"/>
      <c r="LF11" s="74"/>
      <c r="LG11" s="74"/>
      <c r="LH11" s="74"/>
      <c r="LI11" s="74"/>
      <c r="LJ11" s="74"/>
      <c r="LK11" s="74"/>
      <c r="LL11" s="74"/>
      <c r="LM11" s="74"/>
      <c r="LN11" s="74"/>
      <c r="LO11" s="74"/>
      <c r="LP11" s="74"/>
      <c r="LQ11" s="74"/>
      <c r="LR11" s="74"/>
      <c r="LS11" s="74"/>
      <c r="LT11" s="74"/>
      <c r="LU11" s="74"/>
      <c r="LV11" s="74"/>
      <c r="LW11" s="74"/>
      <c r="LX11" s="74"/>
      <c r="LY11" s="74"/>
      <c r="LZ11" s="74"/>
      <c r="MA11" s="74"/>
      <c r="MB11" s="74"/>
      <c r="MC11" s="74"/>
      <c r="MD11" s="74"/>
      <c r="ME11" s="74"/>
      <c r="MF11" s="74"/>
      <c r="MG11" s="74"/>
      <c r="MH11" s="74"/>
    </row>
    <row r="12" spans="1:346" s="148" customFormat="1" x14ac:dyDescent="0.25">
      <c r="A12" s="74" t="s">
        <v>18</v>
      </c>
      <c r="B12" s="74" t="s">
        <v>137</v>
      </c>
      <c r="C12" s="77">
        <f>[2]ALCOHOL!$D$24</f>
        <v>31.95</v>
      </c>
      <c r="D12" s="78">
        <f>[2]ALCOHOL!$E$24</f>
        <v>29.76</v>
      </c>
      <c r="E12" s="78">
        <f>[2]ALCOHOL!$F$24</f>
        <v>34.200000000000003</v>
      </c>
      <c r="F12" s="157">
        <f t="shared" si="0"/>
        <v>2.1899999999999977</v>
      </c>
      <c r="G12" s="157">
        <f t="shared" si="1"/>
        <v>2.2500000000000036</v>
      </c>
      <c r="H12" s="77">
        <f>[2]ALCOHOL!$G$24</f>
        <v>27.2</v>
      </c>
      <c r="I12" s="78">
        <f>[2]ALCOHOL!$H$24</f>
        <v>24.03</v>
      </c>
      <c r="J12" s="78">
        <f>[2]ALCOHOL!$I$24</f>
        <v>30.13</v>
      </c>
      <c r="K12" s="157">
        <f t="shared" si="2"/>
        <v>3.1699999999999982</v>
      </c>
      <c r="L12" s="157">
        <f t="shared" si="3"/>
        <v>2.9299999999999997</v>
      </c>
      <c r="M12" s="77">
        <f>[2]ALCOHOL!$J$24</f>
        <v>16.91</v>
      </c>
      <c r="N12" s="78">
        <f>[2]ALCOHOL!$K$24</f>
        <v>14.33</v>
      </c>
      <c r="O12" s="78">
        <f>[2]ALCOHOL!$L$24</f>
        <v>19.11</v>
      </c>
      <c r="P12" s="157">
        <f t="shared" si="4"/>
        <v>2.58</v>
      </c>
      <c r="Q12" s="157">
        <f t="shared" si="5"/>
        <v>2.1999999999999993</v>
      </c>
      <c r="R12" s="78"/>
      <c r="S12" s="78"/>
      <c r="T12" s="77">
        <f>[2]ALCOHOL!$D$29</f>
        <v>12.97</v>
      </c>
      <c r="U12" s="78">
        <f>[2]ALCOHOL!$E$29</f>
        <v>11.9</v>
      </c>
      <c r="V12" s="78">
        <f>[2]ALCOHOL!$F$29</f>
        <v>14.13</v>
      </c>
      <c r="W12" s="157">
        <f t="shared" si="6"/>
        <v>1.0700000000000003</v>
      </c>
      <c r="X12" s="157">
        <f t="shared" si="7"/>
        <v>1.1600000000000001</v>
      </c>
      <c r="Y12" s="77">
        <f>[2]ALCOHOL!$G$29</f>
        <v>13.19</v>
      </c>
      <c r="Z12" s="78">
        <f>[2]ALCOHOL!$H$29</f>
        <v>11.61</v>
      </c>
      <c r="AA12" s="78">
        <f>[2]ALCOHOL!$I$29</f>
        <v>15.75</v>
      </c>
      <c r="AB12" s="157">
        <f t="shared" si="8"/>
        <v>1.58</v>
      </c>
      <c r="AC12" s="157">
        <f t="shared" si="9"/>
        <v>2.5600000000000005</v>
      </c>
      <c r="AD12" s="77">
        <f>[2]ALCOHOL!$J$29</f>
        <v>7.07</v>
      </c>
      <c r="AE12" s="78">
        <f>[2]ALCOHOL!$K$29</f>
        <v>5.32</v>
      </c>
      <c r="AF12" s="78">
        <f>[2]ALCOHOL!$L$29</f>
        <v>8.9700000000000006</v>
      </c>
      <c r="AG12" s="157">
        <f t="shared" si="10"/>
        <v>1.75</v>
      </c>
      <c r="AH12" s="157">
        <f t="shared" si="11"/>
        <v>1.9000000000000004</v>
      </c>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c r="DV12" s="74"/>
      <c r="DW12" s="74"/>
      <c r="DX12" s="74"/>
      <c r="DY12" s="74"/>
      <c r="DZ12" s="74"/>
      <c r="EA12" s="74"/>
      <c r="EB12" s="74"/>
      <c r="EC12" s="74"/>
      <c r="ED12" s="74"/>
      <c r="EE12" s="74"/>
      <c r="EF12" s="74"/>
      <c r="EG12" s="74"/>
      <c r="EH12" s="74"/>
      <c r="EI12" s="74"/>
      <c r="EJ12" s="74"/>
      <c r="EK12" s="74"/>
      <c r="EL12" s="74"/>
      <c r="EM12" s="74"/>
      <c r="EN12" s="74"/>
      <c r="EO12" s="74"/>
      <c r="EP12" s="74"/>
      <c r="EQ12" s="74"/>
      <c r="ER12" s="74"/>
      <c r="ES12" s="74"/>
      <c r="ET12" s="74"/>
      <c r="EU12" s="74"/>
      <c r="EV12" s="74"/>
      <c r="EW12" s="74"/>
      <c r="EX12" s="74"/>
      <c r="EY12" s="74"/>
      <c r="EZ12" s="74"/>
      <c r="FA12" s="74"/>
      <c r="FB12" s="74"/>
      <c r="FC12" s="74"/>
      <c r="FD12" s="74"/>
      <c r="FE12" s="74"/>
      <c r="FF12" s="74"/>
      <c r="FG12" s="74"/>
      <c r="FH12" s="74"/>
      <c r="FI12" s="74"/>
      <c r="FJ12" s="74"/>
      <c r="FK12" s="74"/>
      <c r="FL12" s="74"/>
      <c r="FM12" s="74"/>
      <c r="FN12" s="74"/>
      <c r="FO12" s="74"/>
      <c r="FP12" s="74"/>
      <c r="FQ12" s="74"/>
      <c r="FR12" s="74"/>
      <c r="FS12" s="74"/>
      <c r="FT12" s="74"/>
      <c r="FU12" s="74"/>
      <c r="FV12" s="74"/>
      <c r="FW12" s="74"/>
      <c r="FX12" s="74"/>
      <c r="FY12" s="74"/>
      <c r="FZ12" s="74"/>
      <c r="GA12" s="74"/>
      <c r="GB12" s="74"/>
      <c r="GC12" s="74"/>
      <c r="GD12" s="74"/>
      <c r="GE12" s="74"/>
      <c r="GF12" s="74"/>
      <c r="GG12" s="74"/>
      <c r="GH12" s="74"/>
      <c r="GI12" s="74"/>
      <c r="GJ12" s="74"/>
      <c r="GK12" s="74"/>
      <c r="GL12" s="74"/>
      <c r="GM12" s="74"/>
      <c r="GN12" s="74"/>
      <c r="GO12" s="74"/>
      <c r="GP12" s="74"/>
      <c r="GQ12" s="74"/>
      <c r="GR12" s="74"/>
      <c r="GS12" s="74"/>
      <c r="GT12" s="74"/>
      <c r="GU12" s="74"/>
      <c r="GV12" s="74"/>
      <c r="GW12" s="74"/>
      <c r="GX12" s="74"/>
      <c r="GY12" s="74"/>
      <c r="GZ12" s="74"/>
      <c r="HA12" s="74"/>
      <c r="HB12" s="74"/>
      <c r="HC12" s="74"/>
      <c r="HD12" s="74"/>
      <c r="HE12" s="74"/>
      <c r="HF12" s="74"/>
      <c r="HG12" s="74"/>
      <c r="HH12" s="74"/>
      <c r="HI12" s="74"/>
      <c r="HJ12" s="74"/>
      <c r="HK12" s="74"/>
      <c r="HL12" s="74"/>
      <c r="HM12" s="74"/>
      <c r="HN12" s="74"/>
      <c r="HO12" s="74"/>
      <c r="HP12" s="74"/>
      <c r="HQ12" s="74"/>
      <c r="HR12" s="74"/>
      <c r="HS12" s="74"/>
      <c r="HT12" s="74"/>
      <c r="HU12" s="74"/>
      <c r="HV12" s="74"/>
      <c r="HW12" s="74"/>
      <c r="HX12" s="74"/>
      <c r="HY12" s="74"/>
      <c r="HZ12" s="74"/>
      <c r="IA12" s="74"/>
      <c r="IB12" s="74"/>
      <c r="IC12" s="74"/>
      <c r="ID12" s="74"/>
      <c r="IE12" s="74"/>
      <c r="IF12" s="74"/>
      <c r="IG12" s="74"/>
      <c r="IH12" s="74"/>
      <c r="II12" s="74"/>
      <c r="IJ12" s="74"/>
      <c r="IK12" s="74"/>
      <c r="IL12" s="74"/>
      <c r="IM12" s="74"/>
      <c r="IN12" s="74"/>
      <c r="IO12" s="74"/>
      <c r="IP12" s="74"/>
      <c r="IQ12" s="74"/>
      <c r="IR12" s="74"/>
      <c r="IS12" s="74"/>
      <c r="IT12" s="74"/>
      <c r="IU12" s="74"/>
      <c r="IV12" s="74"/>
      <c r="IW12" s="74"/>
      <c r="IX12" s="74"/>
      <c r="IY12" s="74"/>
      <c r="IZ12" s="74"/>
      <c r="JA12" s="74"/>
      <c r="JB12" s="74"/>
      <c r="JC12" s="74"/>
      <c r="JD12" s="74"/>
      <c r="JE12" s="74"/>
      <c r="JF12" s="74"/>
      <c r="JG12" s="74"/>
      <c r="JH12" s="74"/>
      <c r="JI12" s="74"/>
      <c r="JJ12" s="74"/>
      <c r="JK12" s="74"/>
      <c r="JL12" s="74"/>
      <c r="JM12" s="74"/>
      <c r="JN12" s="74"/>
      <c r="JO12" s="74"/>
      <c r="JP12" s="74"/>
      <c r="JQ12" s="74"/>
      <c r="JR12" s="74"/>
      <c r="JS12" s="74"/>
      <c r="JT12" s="74"/>
      <c r="JU12" s="74"/>
      <c r="JV12" s="74"/>
      <c r="JW12" s="74"/>
      <c r="JX12" s="74"/>
      <c r="JY12" s="74"/>
      <c r="JZ12" s="74"/>
      <c r="KA12" s="74"/>
      <c r="KB12" s="74"/>
      <c r="KC12" s="74"/>
      <c r="KD12" s="74"/>
      <c r="KE12" s="74"/>
      <c r="KF12" s="74"/>
      <c r="KG12" s="74"/>
      <c r="KH12" s="74"/>
      <c r="KI12" s="74"/>
      <c r="KJ12" s="74"/>
      <c r="KK12" s="74"/>
      <c r="KL12" s="74"/>
      <c r="KM12" s="74"/>
      <c r="KN12" s="74"/>
      <c r="KO12" s="74"/>
      <c r="KP12" s="74"/>
      <c r="KQ12" s="74"/>
      <c r="KR12" s="74"/>
      <c r="KS12" s="74"/>
      <c r="KT12" s="74"/>
      <c r="KU12" s="74"/>
      <c r="KV12" s="74"/>
      <c r="KW12" s="74"/>
      <c r="KX12" s="74"/>
      <c r="KY12" s="74"/>
      <c r="KZ12" s="74"/>
      <c r="LA12" s="74"/>
      <c r="LB12" s="74"/>
      <c r="LC12" s="74"/>
      <c r="LD12" s="74"/>
      <c r="LE12" s="74"/>
      <c r="LF12" s="74"/>
      <c r="LG12" s="74"/>
      <c r="LH12" s="74"/>
      <c r="LI12" s="74"/>
      <c r="LJ12" s="74"/>
      <c r="LK12" s="74"/>
      <c r="LL12" s="74"/>
      <c r="LM12" s="74"/>
      <c r="LN12" s="74"/>
      <c r="LO12" s="74"/>
      <c r="LP12" s="74"/>
      <c r="LQ12" s="74"/>
      <c r="LR12" s="74"/>
      <c r="LS12" s="74"/>
      <c r="LT12" s="74"/>
      <c r="LU12" s="74"/>
      <c r="LV12" s="74"/>
      <c r="LW12" s="74"/>
      <c r="LX12" s="74"/>
      <c r="LY12" s="74"/>
      <c r="LZ12" s="74"/>
      <c r="MA12" s="74"/>
      <c r="MB12" s="74"/>
      <c r="MC12" s="74"/>
      <c r="MD12" s="74"/>
      <c r="ME12" s="74"/>
      <c r="MF12" s="74"/>
      <c r="MG12" s="74"/>
      <c r="MH12" s="74"/>
    </row>
    <row r="13" spans="1:346" s="162" customFormat="1" x14ac:dyDescent="0.25">
      <c r="A13" s="24" t="s">
        <v>19</v>
      </c>
      <c r="B13" s="24" t="s">
        <v>20</v>
      </c>
      <c r="C13" s="164">
        <f>[2]ALCOHOL!$D$148</f>
        <v>57.466189999999997</v>
      </c>
      <c r="D13" s="165">
        <f>[2]ALCOHOL!$E$148</f>
        <v>45.396099999999997</v>
      </c>
      <c r="E13" s="165">
        <f>[2]ALCOHOL!$F$148</f>
        <v>69.522000000000006</v>
      </c>
      <c r="F13" s="157">
        <f t="shared" si="0"/>
        <v>12.07009</v>
      </c>
      <c r="G13" s="157">
        <f t="shared" si="1"/>
        <v>12.055810000000008</v>
      </c>
      <c r="H13" s="164">
        <f>[2]ALCOHOL!$G$148</f>
        <v>35.754440000000002</v>
      </c>
      <c r="I13" s="166">
        <f>[2]ALCOHOL!$H$148</f>
        <v>28.020499999999998</v>
      </c>
      <c r="J13" s="166">
        <f>[2]ALCOHOL!$I$148</f>
        <v>44.402999999999999</v>
      </c>
      <c r="K13" s="157">
        <f t="shared" si="2"/>
        <v>7.733940000000004</v>
      </c>
      <c r="L13" s="157">
        <f t="shared" si="3"/>
        <v>8.6485599999999963</v>
      </c>
      <c r="M13" s="164">
        <f>[2]ALCOHOL!$J$148</f>
        <v>16.272639999999999</v>
      </c>
      <c r="N13" s="166">
        <f>[2]ALCOHOL!$K$148</f>
        <v>8.1231799999999996</v>
      </c>
      <c r="O13" s="166">
        <f>[2]ALCOHOL!$L$148</f>
        <v>25.903659999999999</v>
      </c>
      <c r="P13" s="157">
        <f t="shared" si="4"/>
        <v>8.1494599999999995</v>
      </c>
      <c r="Q13" s="157">
        <f t="shared" si="5"/>
        <v>9.6310199999999995</v>
      </c>
      <c r="R13" s="157"/>
      <c r="S13" s="157"/>
      <c r="T13" s="164">
        <f>[2]ALCOHOL!$D$156</f>
        <v>16.539840000000002</v>
      </c>
      <c r="U13" s="166">
        <f>[2]ALCOHOL!$E$156</f>
        <v>11.735099999999999</v>
      </c>
      <c r="V13" s="166">
        <f>[2]ALCOHOL!$F$156</f>
        <v>22.381399999999999</v>
      </c>
      <c r="W13" s="157">
        <f t="shared" si="6"/>
        <v>4.8047400000000025</v>
      </c>
      <c r="X13" s="157">
        <f t="shared" si="7"/>
        <v>5.8415599999999976</v>
      </c>
      <c r="Y13" s="164">
        <f>[2]ALCOHOL!$G$156</f>
        <v>7.8202299999999996</v>
      </c>
      <c r="Z13" s="166">
        <f>[2]ALCOHOL!$H$156</f>
        <v>3.9597199999999999</v>
      </c>
      <c r="AA13" s="166">
        <f>[2]ALCOHOL!$I$156</f>
        <v>12.178739999999999</v>
      </c>
      <c r="AB13" s="157">
        <f t="shared" si="8"/>
        <v>3.8605099999999997</v>
      </c>
      <c r="AC13" s="157">
        <f t="shared" si="9"/>
        <v>4.3585099999999999</v>
      </c>
      <c r="AD13" s="164">
        <f>[2]ALCOHOL!$J$156</f>
        <v>1.11768</v>
      </c>
      <c r="AE13" s="166">
        <f>[2]ALCOHOL!$K$156</f>
        <v>0</v>
      </c>
      <c r="AF13" s="166">
        <f>[2]ALCOHOL!$L$156</f>
        <v>3.35303</v>
      </c>
      <c r="AG13" s="157">
        <f t="shared" si="10"/>
        <v>1.11768</v>
      </c>
      <c r="AH13" s="157">
        <f t="shared" si="11"/>
        <v>2.2353499999999999</v>
      </c>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c r="GO13" s="24"/>
      <c r="GP13" s="24"/>
      <c r="GQ13" s="24"/>
      <c r="GR13" s="24"/>
      <c r="GS13" s="24"/>
      <c r="GT13" s="24"/>
      <c r="GU13" s="24"/>
      <c r="GV13" s="24"/>
      <c r="GW13" s="24"/>
      <c r="GX13" s="24"/>
      <c r="GY13" s="24"/>
      <c r="GZ13" s="24"/>
      <c r="HA13" s="24"/>
      <c r="HB13" s="24"/>
      <c r="HC13" s="24"/>
      <c r="HD13" s="24"/>
      <c r="HE13" s="24"/>
      <c r="HF13" s="24"/>
      <c r="HG13" s="24"/>
      <c r="HH13" s="24"/>
      <c r="HI13" s="24"/>
      <c r="HJ13" s="24"/>
      <c r="HK13" s="24"/>
      <c r="HL13" s="24"/>
      <c r="HM13" s="24"/>
      <c r="HN13" s="24"/>
      <c r="HO13" s="24"/>
      <c r="HP13" s="24"/>
      <c r="HQ13" s="24"/>
      <c r="HR13" s="24"/>
      <c r="HS13" s="24"/>
      <c r="HT13" s="24"/>
      <c r="HU13" s="24"/>
      <c r="HV13" s="24"/>
      <c r="HW13" s="24"/>
      <c r="HX13" s="24"/>
      <c r="HY13" s="24"/>
      <c r="HZ13" s="24"/>
      <c r="IA13" s="24"/>
      <c r="IB13" s="24"/>
      <c r="IC13" s="24"/>
      <c r="ID13" s="24"/>
      <c r="IE13" s="24"/>
      <c r="IF13" s="24"/>
      <c r="IG13" s="24"/>
      <c r="IH13" s="24"/>
      <c r="II13" s="24"/>
      <c r="IJ13" s="24"/>
      <c r="IK13" s="24"/>
      <c r="IL13" s="24"/>
      <c r="IM13" s="24"/>
      <c r="IN13" s="24"/>
      <c r="IO13" s="24"/>
      <c r="IP13" s="24"/>
      <c r="IQ13" s="24"/>
      <c r="IR13" s="24"/>
      <c r="IS13" s="24"/>
      <c r="IT13" s="24"/>
      <c r="IU13" s="24"/>
      <c r="IV13" s="24"/>
      <c r="IW13" s="24"/>
      <c r="IX13" s="24"/>
      <c r="IY13" s="24"/>
      <c r="IZ13" s="24"/>
      <c r="JA13" s="24"/>
      <c r="JB13" s="24"/>
      <c r="JC13" s="24"/>
      <c r="JD13" s="24"/>
      <c r="JE13" s="24"/>
      <c r="JF13" s="24"/>
      <c r="JG13" s="24"/>
      <c r="JH13" s="24"/>
      <c r="JI13" s="24"/>
      <c r="JJ13" s="24"/>
      <c r="JK13" s="24"/>
      <c r="JL13" s="24"/>
      <c r="JM13" s="24"/>
      <c r="JN13" s="24"/>
      <c r="JO13" s="24"/>
      <c r="JP13" s="24"/>
      <c r="JQ13" s="24"/>
      <c r="JR13" s="24"/>
      <c r="JS13" s="24"/>
      <c r="JT13" s="24"/>
      <c r="JU13" s="24"/>
      <c r="JV13" s="24"/>
      <c r="JW13" s="24"/>
      <c r="JX13" s="24"/>
      <c r="JY13" s="24"/>
      <c r="JZ13" s="24"/>
      <c r="KA13" s="24"/>
      <c r="KB13" s="24"/>
      <c r="KC13" s="24"/>
      <c r="KD13" s="24"/>
      <c r="KE13" s="24"/>
      <c r="KF13" s="24"/>
      <c r="KG13" s="24"/>
      <c r="KH13" s="24"/>
      <c r="KI13" s="24"/>
      <c r="KJ13" s="24"/>
      <c r="KK13" s="24"/>
      <c r="KL13" s="24"/>
      <c r="KM13" s="24"/>
      <c r="KN13" s="24"/>
      <c r="KO13" s="24"/>
      <c r="KP13" s="24"/>
      <c r="KQ13" s="24"/>
      <c r="KR13" s="24"/>
      <c r="KS13" s="24"/>
      <c r="KT13" s="24"/>
      <c r="KU13" s="24"/>
      <c r="KV13" s="24"/>
      <c r="KW13" s="24"/>
      <c r="KX13" s="24"/>
      <c r="KY13" s="24"/>
      <c r="KZ13" s="24"/>
      <c r="LA13" s="24"/>
      <c r="LB13" s="24"/>
      <c r="LC13" s="24"/>
      <c r="LD13" s="24"/>
      <c r="LE13" s="24"/>
      <c r="LF13" s="24"/>
      <c r="LG13" s="24"/>
      <c r="LH13" s="24"/>
      <c r="LI13" s="24"/>
      <c r="LJ13" s="24"/>
      <c r="LK13" s="24"/>
      <c r="LL13" s="24"/>
      <c r="LM13" s="24"/>
      <c r="LN13" s="24"/>
      <c r="LO13" s="24"/>
      <c r="LP13" s="24"/>
      <c r="LQ13" s="24"/>
      <c r="LR13" s="24"/>
      <c r="LS13" s="24"/>
      <c r="LT13" s="24"/>
      <c r="LU13" s="24"/>
      <c r="LV13" s="24"/>
      <c r="LW13" s="24"/>
      <c r="LX13" s="24"/>
      <c r="LY13" s="24"/>
      <c r="LZ13" s="24"/>
      <c r="MA13" s="24"/>
      <c r="MB13" s="24"/>
      <c r="MC13" s="24"/>
      <c r="MD13" s="24"/>
      <c r="ME13" s="24"/>
      <c r="MF13" s="24"/>
      <c r="MG13" s="24"/>
      <c r="MH13" s="24"/>
    </row>
    <row r="14" spans="1:346" x14ac:dyDescent="0.25">
      <c r="A14" s="24" t="s">
        <v>21</v>
      </c>
      <c r="B14" s="24" t="s">
        <v>22</v>
      </c>
      <c r="C14" s="75">
        <f>[2]ALCOHOL!$D$356</f>
        <v>41.73</v>
      </c>
      <c r="D14" s="76">
        <f>[2]ALCOHOL!$E$356</f>
        <v>36.869999999999997</v>
      </c>
      <c r="E14" s="76">
        <f>[2]ALCOHOL!$F$356</f>
        <v>47.09</v>
      </c>
      <c r="F14" s="157">
        <f t="shared" si="0"/>
        <v>4.8599999999999994</v>
      </c>
      <c r="G14" s="157">
        <f t="shared" si="1"/>
        <v>5.3600000000000065</v>
      </c>
      <c r="H14" s="75">
        <f>[2]ALCOHOL!$G$356</f>
        <v>23.35</v>
      </c>
      <c r="I14" s="76">
        <f>[2]ALCOHOL!$H$356</f>
        <v>21.57</v>
      </c>
      <c r="J14" s="76">
        <f>[2]ALCOHOL!$I$356</f>
        <v>25.35</v>
      </c>
      <c r="K14" s="157">
        <f t="shared" si="2"/>
        <v>1.7800000000000011</v>
      </c>
      <c r="L14" s="157">
        <f t="shared" si="3"/>
        <v>2</v>
      </c>
      <c r="M14" s="75">
        <f>[2]ALCOHOL!$J$356</f>
        <v>12.49</v>
      </c>
      <c r="N14" s="76">
        <f>[2]ALCOHOL!$K$356</f>
        <v>10.57</v>
      </c>
      <c r="O14" s="76">
        <f>[2]ALCOHOL!$L$356</f>
        <v>14.55</v>
      </c>
      <c r="P14" s="157">
        <f t="shared" si="4"/>
        <v>1.92</v>
      </c>
      <c r="Q14" s="157">
        <f t="shared" si="5"/>
        <v>2.0600000000000005</v>
      </c>
      <c r="R14" s="157"/>
      <c r="S14" s="157"/>
      <c r="T14" s="75">
        <f>[2]ALCOHOL!$D$360</f>
        <v>12.43</v>
      </c>
      <c r="U14" s="76">
        <f>[2]ALCOHOL!$E$360</f>
        <v>10.69</v>
      </c>
      <c r="V14" s="76">
        <f>[2]ALCOHOL!$F$360</f>
        <v>14.21</v>
      </c>
      <c r="W14" s="157">
        <f t="shared" si="6"/>
        <v>1.7400000000000002</v>
      </c>
      <c r="X14" s="157">
        <f t="shared" si="7"/>
        <v>1.7800000000000011</v>
      </c>
      <c r="Y14" s="75">
        <f>[2]ALCOHOL!$G$360</f>
        <v>9.23</v>
      </c>
      <c r="Z14" s="76">
        <f>[2]ALCOHOL!$H$360</f>
        <v>8.02</v>
      </c>
      <c r="AA14" s="76">
        <f>[2]ALCOHOL!$I$360</f>
        <v>10.44</v>
      </c>
      <c r="AB14" s="157">
        <f t="shared" si="8"/>
        <v>1.2100000000000009</v>
      </c>
      <c r="AC14" s="157">
        <f t="shared" si="9"/>
        <v>1.2099999999999991</v>
      </c>
      <c r="AD14" s="75">
        <f>[2]ALCOHOL!$J$360</f>
        <v>5.28</v>
      </c>
      <c r="AE14" s="76">
        <f>[2]ALCOHOL!$K$360</f>
        <v>3.37</v>
      </c>
      <c r="AF14" s="76">
        <f>[2]ALCOHOL!$L$360</f>
        <v>7.57</v>
      </c>
      <c r="AG14" s="157">
        <f t="shared" si="10"/>
        <v>1.9100000000000001</v>
      </c>
      <c r="AH14" s="157">
        <f t="shared" si="11"/>
        <v>2.29</v>
      </c>
    </row>
    <row r="15" spans="1:346" s="162" customFormat="1" x14ac:dyDescent="0.25">
      <c r="A15" s="24" t="s">
        <v>23</v>
      </c>
      <c r="B15" s="24" t="s">
        <v>24</v>
      </c>
      <c r="C15" s="75">
        <f>[2]ALCOHOL!$D$9</f>
        <v>37.42</v>
      </c>
      <c r="D15" s="76">
        <f>[2]ALCOHOL!$E$9</f>
        <v>31.86</v>
      </c>
      <c r="E15" s="76">
        <f>[2]ALCOHOL!$F$9</f>
        <v>43.64</v>
      </c>
      <c r="F15" s="157">
        <f t="shared" si="0"/>
        <v>5.5600000000000023</v>
      </c>
      <c r="G15" s="157">
        <f t="shared" si="1"/>
        <v>6.2199999999999989</v>
      </c>
      <c r="H15" s="75">
        <f>[2]ALCOHOL!$G$9</f>
        <v>18.88</v>
      </c>
      <c r="I15" s="76">
        <f>[2]ALCOHOL!$H$9</f>
        <v>16.54</v>
      </c>
      <c r="J15" s="76">
        <f>[2]ALCOHOL!$I$9</f>
        <v>21.3</v>
      </c>
      <c r="K15" s="157">
        <f t="shared" si="2"/>
        <v>2.34</v>
      </c>
      <c r="L15" s="157">
        <f t="shared" si="3"/>
        <v>2.4200000000000017</v>
      </c>
      <c r="M15" s="75">
        <f>[2]ALCOHOL!$J$9</f>
        <v>6.16</v>
      </c>
      <c r="N15" s="76">
        <f>[2]ALCOHOL!$K$9</f>
        <v>2.2000000000000002</v>
      </c>
      <c r="O15" s="76">
        <f>[2]ALCOHOL!$L$9</f>
        <v>10.33</v>
      </c>
      <c r="P15" s="157">
        <f t="shared" si="4"/>
        <v>3.96</v>
      </c>
      <c r="Q15" s="157">
        <f t="shared" si="5"/>
        <v>4.17</v>
      </c>
      <c r="R15" s="157"/>
      <c r="S15" s="157"/>
      <c r="T15" s="75">
        <f>[2]ALCOHOL!$D$12</f>
        <v>5.43</v>
      </c>
      <c r="U15" s="76">
        <f>[2]ALCOHOL!$E$12</f>
        <v>3.85</v>
      </c>
      <c r="V15" s="76">
        <f>[2]ALCOHOL!$F$12</f>
        <v>7.09</v>
      </c>
      <c r="W15" s="157">
        <f t="shared" si="6"/>
        <v>1.5799999999999996</v>
      </c>
      <c r="X15" s="157">
        <f t="shared" si="7"/>
        <v>1.6600000000000001</v>
      </c>
      <c r="Y15" s="75">
        <f>[2]ALCOHOL!$G$12</f>
        <v>5.61</v>
      </c>
      <c r="Z15" s="76">
        <f>[2]ALCOHOL!$H$12</f>
        <v>4.17</v>
      </c>
      <c r="AA15" s="76">
        <f>[2]ALCOHOL!$I$12</f>
        <v>7.12</v>
      </c>
      <c r="AB15" s="157">
        <f t="shared" si="8"/>
        <v>1.4400000000000004</v>
      </c>
      <c r="AC15" s="157">
        <f t="shared" si="9"/>
        <v>1.5099999999999998</v>
      </c>
      <c r="AD15" s="75">
        <f>[2]ALCOHOL!$J$12</f>
        <v>0.41</v>
      </c>
      <c r="AE15" s="76">
        <f>[2]ALCOHOL!$K$12</f>
        <v>0</v>
      </c>
      <c r="AF15" s="76">
        <f>[2]ALCOHOL!$L$12</f>
        <v>1.1200000000000001</v>
      </c>
      <c r="AG15" s="157">
        <f t="shared" si="10"/>
        <v>0.41</v>
      </c>
      <c r="AH15" s="157">
        <f t="shared" si="11"/>
        <v>0.71000000000000019</v>
      </c>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4"/>
      <c r="IG15" s="24"/>
      <c r="IH15" s="24"/>
      <c r="II15" s="24"/>
      <c r="IJ15" s="24"/>
      <c r="IK15" s="24"/>
      <c r="IL15" s="24"/>
      <c r="IM15" s="24"/>
      <c r="IN15" s="24"/>
      <c r="IO15" s="24"/>
      <c r="IP15" s="24"/>
      <c r="IQ15" s="24"/>
      <c r="IR15" s="24"/>
      <c r="IS15" s="24"/>
      <c r="IT15" s="24"/>
      <c r="IU15" s="24"/>
      <c r="IV15" s="24"/>
      <c r="IW15" s="24"/>
      <c r="IX15" s="24"/>
      <c r="IY15" s="24"/>
      <c r="IZ15" s="24"/>
      <c r="JA15" s="24"/>
      <c r="JB15" s="24"/>
      <c r="JC15" s="24"/>
      <c r="JD15" s="24"/>
      <c r="JE15" s="24"/>
      <c r="JF15" s="24"/>
      <c r="JG15" s="24"/>
      <c r="JH15" s="24"/>
      <c r="JI15" s="24"/>
      <c r="JJ15" s="24"/>
      <c r="JK15" s="24"/>
      <c r="JL15" s="24"/>
      <c r="JM15" s="24"/>
      <c r="JN15" s="24"/>
      <c r="JO15" s="24"/>
      <c r="JP15" s="24"/>
      <c r="JQ15" s="24"/>
      <c r="JR15" s="24"/>
      <c r="JS15" s="24"/>
      <c r="JT15" s="24"/>
      <c r="JU15" s="24"/>
      <c r="JV15" s="24"/>
      <c r="JW15" s="24"/>
      <c r="JX15" s="24"/>
      <c r="JY15" s="24"/>
      <c r="JZ15" s="24"/>
      <c r="KA15" s="24"/>
      <c r="KB15" s="24"/>
      <c r="KC15" s="24"/>
      <c r="KD15" s="24"/>
      <c r="KE15" s="24"/>
      <c r="KF15" s="24"/>
      <c r="KG15" s="24"/>
      <c r="KH15" s="24"/>
      <c r="KI15" s="24"/>
      <c r="KJ15" s="24"/>
      <c r="KK15" s="24"/>
      <c r="KL15" s="24"/>
      <c r="KM15" s="24"/>
      <c r="KN15" s="24"/>
      <c r="KO15" s="24"/>
      <c r="KP15" s="24"/>
      <c r="KQ15" s="24"/>
      <c r="KR15" s="24"/>
      <c r="KS15" s="24"/>
      <c r="KT15" s="24"/>
      <c r="KU15" s="24"/>
      <c r="KV15" s="24"/>
      <c r="KW15" s="24"/>
      <c r="KX15" s="24"/>
      <c r="KY15" s="24"/>
      <c r="KZ15" s="24"/>
      <c r="LA15" s="24"/>
      <c r="LB15" s="24"/>
      <c r="LC15" s="24"/>
      <c r="LD15" s="24"/>
      <c r="LE15" s="24"/>
      <c r="LF15" s="24"/>
      <c r="LG15" s="24"/>
      <c r="LH15" s="24"/>
      <c r="LI15" s="24"/>
      <c r="LJ15" s="24"/>
      <c r="LK15" s="24"/>
      <c r="LL15" s="24"/>
      <c r="LM15" s="24"/>
      <c r="LN15" s="24"/>
      <c r="LO15" s="24"/>
      <c r="LP15" s="24"/>
      <c r="LQ15" s="24"/>
      <c r="LR15" s="24"/>
      <c r="LS15" s="24"/>
      <c r="LT15" s="24"/>
      <c r="LU15" s="24"/>
      <c r="LV15" s="24"/>
      <c r="LW15" s="24"/>
      <c r="LX15" s="24"/>
      <c r="LY15" s="24"/>
      <c r="LZ15" s="24"/>
      <c r="MA15" s="24"/>
      <c r="MB15" s="24"/>
      <c r="MC15" s="24"/>
      <c r="MD15" s="24"/>
      <c r="ME15" s="24"/>
      <c r="MF15" s="24"/>
      <c r="MG15" s="24"/>
      <c r="MH15" s="24"/>
    </row>
    <row r="16" spans="1:346" x14ac:dyDescent="0.25">
      <c r="A16" s="24" t="s">
        <v>25</v>
      </c>
      <c r="B16" s="24" t="s">
        <v>26</v>
      </c>
      <c r="C16" s="75">
        <f>[2]ALCOHOL!$D$304</f>
        <v>11.17</v>
      </c>
      <c r="D16" s="76">
        <f>[2]ALCOHOL!$E$304</f>
        <v>8.94</v>
      </c>
      <c r="E16" s="76">
        <f>[2]ALCOHOL!$F$304</f>
        <v>13.68</v>
      </c>
      <c r="F16" s="157">
        <f t="shared" si="0"/>
        <v>2.2300000000000004</v>
      </c>
      <c r="G16" s="157">
        <f t="shared" si="1"/>
        <v>2.5099999999999998</v>
      </c>
      <c r="H16" s="75">
        <f>[2]ALCOHOL!$G$304</f>
        <v>7.4</v>
      </c>
      <c r="I16" s="76">
        <f>[2]ALCOHOL!$H$304</f>
        <v>4.72</v>
      </c>
      <c r="J16" s="76">
        <f>[2]ALCOHOL!$I$304</f>
        <v>10.28</v>
      </c>
      <c r="K16" s="157">
        <f t="shared" si="2"/>
        <v>2.6800000000000006</v>
      </c>
      <c r="L16" s="157">
        <f t="shared" si="3"/>
        <v>2.879999999999999</v>
      </c>
      <c r="M16" s="75">
        <f>[2]ALCOHOL!$J$304</f>
        <v>2.97</v>
      </c>
      <c r="N16" s="76">
        <f>[2]ALCOHOL!$K$304</f>
        <v>1.3</v>
      </c>
      <c r="O16" s="76">
        <f>[2]ALCOHOL!$L$304</f>
        <v>4.87</v>
      </c>
      <c r="P16" s="157">
        <f t="shared" si="4"/>
        <v>1.6700000000000002</v>
      </c>
      <c r="Q16" s="157">
        <f t="shared" si="5"/>
        <v>1.9</v>
      </c>
      <c r="R16" s="157"/>
      <c r="S16" s="157"/>
      <c r="T16" s="75">
        <f>[2]ALCOHOL!$D$308</f>
        <v>3.23</v>
      </c>
      <c r="U16" s="76">
        <f>[2]ALCOHOL!$E$308</f>
        <v>2.04</v>
      </c>
      <c r="V16" s="76">
        <f>[2]ALCOHOL!$F$308</f>
        <v>4.42</v>
      </c>
      <c r="W16" s="157">
        <f t="shared" si="6"/>
        <v>1.19</v>
      </c>
      <c r="X16" s="157">
        <f t="shared" si="7"/>
        <v>1.19</v>
      </c>
      <c r="Y16" s="75">
        <f>[2]ALCOHOL!$G$308</f>
        <v>2.97</v>
      </c>
      <c r="Z16" s="76">
        <f>[2]ALCOHOL!$H$308</f>
        <v>1.28</v>
      </c>
      <c r="AA16" s="76">
        <f>[2]ALCOHOL!$I$308</f>
        <v>5.0199999999999996</v>
      </c>
      <c r="AB16" s="157">
        <f t="shared" si="8"/>
        <v>1.6900000000000002</v>
      </c>
      <c r="AC16" s="157">
        <f t="shared" si="9"/>
        <v>2.0499999999999994</v>
      </c>
      <c r="AD16" s="75">
        <f>[2]ALCOHOL!$J$308</f>
        <v>0.65</v>
      </c>
      <c r="AE16" s="76">
        <f>[2]ALCOHOL!$K$308</f>
        <v>0</v>
      </c>
      <c r="AF16" s="76">
        <f>[2]ALCOHOL!$L$308</f>
        <v>1.71</v>
      </c>
      <c r="AG16" s="157">
        <f t="shared" si="10"/>
        <v>0.65</v>
      </c>
      <c r="AH16" s="157">
        <f t="shared" si="11"/>
        <v>1.06</v>
      </c>
    </row>
    <row r="17" spans="1:346" s="162" customFormat="1" x14ac:dyDescent="0.25">
      <c r="A17" s="24" t="s">
        <v>27</v>
      </c>
      <c r="B17" s="24" t="s">
        <v>28</v>
      </c>
      <c r="C17" s="75">
        <f>[2]ALCOHOL!$D$317</f>
        <v>9.91</v>
      </c>
      <c r="D17" s="76">
        <f>[2]ALCOHOL!$E$317</f>
        <v>8.4499999999999993</v>
      </c>
      <c r="E17" s="76">
        <f>[2]ALCOHOL!$F$317</f>
        <v>11.43</v>
      </c>
      <c r="F17" s="157">
        <f t="shared" si="0"/>
        <v>1.4600000000000009</v>
      </c>
      <c r="G17" s="157">
        <f t="shared" si="1"/>
        <v>1.5199999999999996</v>
      </c>
      <c r="H17" s="75">
        <f>[2]ALCOHOL!$G$317</f>
        <v>7.28</v>
      </c>
      <c r="I17" s="76">
        <f>[2]ALCOHOL!$H$317</f>
        <v>4.84</v>
      </c>
      <c r="J17" s="76">
        <f>[2]ALCOHOL!$I$317</f>
        <v>9.82</v>
      </c>
      <c r="K17" s="157">
        <f t="shared" si="2"/>
        <v>2.4400000000000004</v>
      </c>
      <c r="L17" s="157">
        <f t="shared" si="3"/>
        <v>2.54</v>
      </c>
      <c r="M17" s="75">
        <f>[2]ALCOHOL!$J$317</f>
        <v>3.86</v>
      </c>
      <c r="N17" s="76">
        <f>[2]ALCOHOL!$K$317</f>
        <v>2.06</v>
      </c>
      <c r="O17" s="76">
        <f>[2]ALCOHOL!$L$317</f>
        <v>5.83</v>
      </c>
      <c r="P17" s="157">
        <f t="shared" si="4"/>
        <v>1.7999999999999998</v>
      </c>
      <c r="Q17" s="157">
        <f t="shared" si="5"/>
        <v>1.9700000000000002</v>
      </c>
      <c r="R17" s="157"/>
      <c r="S17" s="157"/>
      <c r="T17" s="75">
        <f>[2]ALCOHOL!$D$319</f>
        <v>2.1</v>
      </c>
      <c r="U17" s="76">
        <f>[2]ALCOHOL!$E$319</f>
        <v>1.49</v>
      </c>
      <c r="V17" s="76">
        <f>[2]ALCOHOL!$F$319</f>
        <v>2.74</v>
      </c>
      <c r="W17" s="157">
        <f t="shared" si="6"/>
        <v>0.6100000000000001</v>
      </c>
      <c r="X17" s="157">
        <f t="shared" si="7"/>
        <v>0.64000000000000012</v>
      </c>
      <c r="Y17" s="75">
        <f>[2]ALCOHOL!$G$319</f>
        <v>1.3</v>
      </c>
      <c r="Z17" s="76">
        <f>[2]ALCOHOL!$H$319</f>
        <v>0.12</v>
      </c>
      <c r="AA17" s="76">
        <f>[2]ALCOHOL!$I$319</f>
        <v>3.15</v>
      </c>
      <c r="AB17" s="157">
        <f t="shared" si="8"/>
        <v>1.1800000000000002</v>
      </c>
      <c r="AC17" s="157">
        <f t="shared" si="9"/>
        <v>1.8499999999999999</v>
      </c>
      <c r="AD17" s="75">
        <f>[2]ALCOHOL!$J$319</f>
        <v>1.04</v>
      </c>
      <c r="AE17" s="76">
        <f>[2]ALCOHOL!$K$319</f>
        <v>0</v>
      </c>
      <c r="AF17" s="76">
        <f>[2]ALCOHOL!$L$319</f>
        <v>2.2799999999999998</v>
      </c>
      <c r="AG17" s="157">
        <f t="shared" si="10"/>
        <v>1.04</v>
      </c>
      <c r="AH17" s="157">
        <f t="shared" si="11"/>
        <v>1.2399999999999998</v>
      </c>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24"/>
      <c r="GQ17" s="24"/>
      <c r="GR17" s="24"/>
      <c r="GS17" s="24"/>
      <c r="GT17" s="24"/>
      <c r="GU17" s="24"/>
      <c r="GV17" s="24"/>
      <c r="GW17" s="24"/>
      <c r="GX17" s="24"/>
      <c r="GY17" s="24"/>
      <c r="GZ17" s="24"/>
      <c r="HA17" s="24"/>
      <c r="HB17" s="24"/>
      <c r="HC17" s="24"/>
      <c r="HD17" s="24"/>
      <c r="HE17" s="24"/>
      <c r="HF17" s="24"/>
      <c r="HG17" s="24"/>
      <c r="HH17" s="24"/>
      <c r="HI17" s="24"/>
      <c r="HJ17" s="24"/>
      <c r="HK17" s="24"/>
      <c r="HL17" s="24"/>
      <c r="HM17" s="24"/>
      <c r="HN17" s="24"/>
      <c r="HO17" s="24"/>
      <c r="HP17" s="24"/>
      <c r="HQ17" s="24"/>
      <c r="HR17" s="24"/>
      <c r="HS17" s="24"/>
      <c r="HT17" s="24"/>
      <c r="HU17" s="24"/>
      <c r="HV17" s="24"/>
      <c r="HW17" s="24"/>
      <c r="HX17" s="24"/>
      <c r="HY17" s="24"/>
      <c r="HZ17" s="24"/>
      <c r="IA17" s="24"/>
      <c r="IB17" s="24"/>
      <c r="IC17" s="24"/>
      <c r="ID17" s="24"/>
      <c r="IE17" s="24"/>
      <c r="IF17" s="24"/>
      <c r="IG17" s="24"/>
      <c r="IH17" s="24"/>
      <c r="II17" s="24"/>
      <c r="IJ17" s="24"/>
      <c r="IK17" s="24"/>
      <c r="IL17" s="24"/>
      <c r="IM17" s="24"/>
      <c r="IN17" s="24"/>
      <c r="IO17" s="24"/>
      <c r="IP17" s="24"/>
      <c r="IQ17" s="24"/>
      <c r="IR17" s="24"/>
      <c r="IS17" s="24"/>
      <c r="IT17" s="24"/>
      <c r="IU17" s="24"/>
      <c r="IV17" s="24"/>
      <c r="IW17" s="24"/>
      <c r="IX17" s="24"/>
      <c r="IY17" s="24"/>
      <c r="IZ17" s="24"/>
      <c r="JA17" s="24"/>
      <c r="JB17" s="24"/>
      <c r="JC17" s="24"/>
      <c r="JD17" s="24"/>
      <c r="JE17" s="24"/>
      <c r="JF17" s="24"/>
      <c r="JG17" s="24"/>
      <c r="JH17" s="24"/>
      <c r="JI17" s="24"/>
      <c r="JJ17" s="24"/>
      <c r="JK17" s="24"/>
      <c r="JL17" s="24"/>
      <c r="JM17" s="24"/>
      <c r="JN17" s="24"/>
      <c r="JO17" s="24"/>
      <c r="JP17" s="24"/>
      <c r="JQ17" s="24"/>
      <c r="JR17" s="24"/>
      <c r="JS17" s="24"/>
      <c r="JT17" s="24"/>
      <c r="JU17" s="24"/>
      <c r="JV17" s="24"/>
      <c r="JW17" s="24"/>
      <c r="JX17" s="24"/>
      <c r="JY17" s="24"/>
      <c r="JZ17" s="24"/>
      <c r="KA17" s="24"/>
      <c r="KB17" s="24"/>
      <c r="KC17" s="24"/>
      <c r="KD17" s="24"/>
      <c r="KE17" s="24"/>
      <c r="KF17" s="24"/>
      <c r="KG17" s="24"/>
      <c r="KH17" s="24"/>
      <c r="KI17" s="24"/>
      <c r="KJ17" s="24"/>
      <c r="KK17" s="24"/>
      <c r="KL17" s="24"/>
      <c r="KM17" s="24"/>
      <c r="KN17" s="24"/>
      <c r="KO17" s="24"/>
      <c r="KP17" s="24"/>
      <c r="KQ17" s="24"/>
      <c r="KR17" s="24"/>
      <c r="KS17" s="24"/>
      <c r="KT17" s="24"/>
      <c r="KU17" s="24"/>
      <c r="KV17" s="24"/>
      <c r="KW17" s="24"/>
      <c r="KX17" s="24"/>
      <c r="KY17" s="24"/>
      <c r="KZ17" s="24"/>
      <c r="LA17" s="24"/>
      <c r="LB17" s="24"/>
      <c r="LC17" s="24"/>
      <c r="LD17" s="24"/>
      <c r="LE17" s="24"/>
      <c r="LF17" s="24"/>
      <c r="LG17" s="24"/>
      <c r="LH17" s="24"/>
      <c r="LI17" s="24"/>
      <c r="LJ17" s="24"/>
      <c r="LK17" s="24"/>
      <c r="LL17" s="24"/>
      <c r="LM17" s="24"/>
      <c r="LN17" s="24"/>
      <c r="LO17" s="24"/>
      <c r="LP17" s="24"/>
      <c r="LQ17" s="24"/>
      <c r="LR17" s="24"/>
      <c r="LS17" s="24"/>
      <c r="LT17" s="24"/>
      <c r="LU17" s="24"/>
      <c r="LV17" s="24"/>
      <c r="LW17" s="24"/>
      <c r="LX17" s="24"/>
      <c r="LY17" s="24"/>
      <c r="LZ17" s="24"/>
      <c r="MA17" s="24"/>
      <c r="MB17" s="24"/>
      <c r="MC17" s="24"/>
      <c r="MD17" s="24"/>
      <c r="ME17" s="24"/>
      <c r="MF17" s="24"/>
      <c r="MG17" s="24"/>
      <c r="MH17" s="24"/>
    </row>
    <row r="18" spans="1:346" x14ac:dyDescent="0.25">
      <c r="A18" s="24" t="s">
        <v>29</v>
      </c>
      <c r="B18" s="24" t="s">
        <v>30</v>
      </c>
      <c r="C18" s="75">
        <f>[2]ALCOHOL!$D$328</f>
        <v>7.92</v>
      </c>
      <c r="D18" s="76">
        <f>[2]ALCOHOL!$E$328</f>
        <v>6.38</v>
      </c>
      <c r="E18" s="76">
        <f>[2]ALCOHOL!$F$328</f>
        <v>9.58</v>
      </c>
      <c r="F18" s="157">
        <f t="shared" si="0"/>
        <v>1.54</v>
      </c>
      <c r="G18" s="157">
        <f t="shared" si="1"/>
        <v>1.6600000000000001</v>
      </c>
      <c r="H18" s="75">
        <f>[2]ALCOHOL!$G$328</f>
        <v>3.28</v>
      </c>
      <c r="I18" s="76">
        <f>[2]ALCOHOL!$H$328</f>
        <v>1.65</v>
      </c>
      <c r="J18" s="76">
        <f>[2]ALCOHOL!$I$328</f>
        <v>5.25</v>
      </c>
      <c r="K18" s="157">
        <f t="shared" si="2"/>
        <v>1.63</v>
      </c>
      <c r="L18" s="157">
        <f t="shared" si="3"/>
        <v>1.9700000000000002</v>
      </c>
      <c r="M18" s="75">
        <f>[2]ALCOHOL!$J$328</f>
        <v>3.07</v>
      </c>
      <c r="N18" s="76">
        <f>[2]ALCOHOL!$K$328</f>
        <v>1.38</v>
      </c>
      <c r="O18" s="76">
        <f>[2]ALCOHOL!$L$328</f>
        <v>5</v>
      </c>
      <c r="P18" s="157">
        <f t="shared" si="4"/>
        <v>1.69</v>
      </c>
      <c r="Q18" s="157">
        <f t="shared" si="5"/>
        <v>1.9300000000000002</v>
      </c>
      <c r="R18" s="157"/>
      <c r="S18" s="157"/>
      <c r="T18" s="75">
        <f>[2]ALCOHOL!$D$330</f>
        <v>1.28</v>
      </c>
      <c r="U18" s="76">
        <f>[2]ALCOHOL!$E$330</f>
        <v>0.76</v>
      </c>
      <c r="V18" s="76">
        <f>[2]ALCOHOL!$F$330</f>
        <v>1.87</v>
      </c>
      <c r="W18" s="157">
        <f t="shared" si="6"/>
        <v>0.52</v>
      </c>
      <c r="X18" s="157">
        <f t="shared" si="7"/>
        <v>0.59000000000000008</v>
      </c>
      <c r="Y18" s="75">
        <f>[2]ALCOHOL!$G$330</f>
        <v>0.4</v>
      </c>
      <c r="Z18" s="76">
        <f>[2]ALCOHOL!$H$330</f>
        <v>0</v>
      </c>
      <c r="AA18" s="76">
        <f>[2]ALCOHOL!$I$330</f>
        <v>0.97</v>
      </c>
      <c r="AB18" s="157">
        <f t="shared" si="8"/>
        <v>0.4</v>
      </c>
      <c r="AC18" s="157">
        <f t="shared" si="9"/>
        <v>0.56999999999999995</v>
      </c>
      <c r="AD18" s="75">
        <f>[2]ALCOHOL!$J$330</f>
        <v>0.31</v>
      </c>
      <c r="AE18" s="76">
        <f>[2]ALCOHOL!$K$330</f>
        <v>0</v>
      </c>
      <c r="AF18" s="76">
        <f>[2]ALCOHOL!$L$330</f>
        <v>0.98</v>
      </c>
      <c r="AG18" s="157">
        <f t="shared" si="10"/>
        <v>0.31</v>
      </c>
      <c r="AH18" s="157">
        <f t="shared" si="11"/>
        <v>0.66999999999999993</v>
      </c>
    </row>
    <row r="19" spans="1:346" x14ac:dyDescent="0.25">
      <c r="A19" s="24" t="s">
        <v>31</v>
      </c>
      <c r="B19" s="24" t="s">
        <v>9</v>
      </c>
      <c r="C19" s="75">
        <f>[2]ALCOHOL!$D$186</f>
        <v>4.95</v>
      </c>
      <c r="D19" s="76">
        <f>[2]ALCOHOL!$E$186</f>
        <v>2.84</v>
      </c>
      <c r="E19" s="76">
        <f>[2]ALCOHOL!$F$186</f>
        <v>7.75</v>
      </c>
      <c r="F19" s="157">
        <f t="shared" si="0"/>
        <v>2.1100000000000003</v>
      </c>
      <c r="G19" s="157">
        <f t="shared" si="1"/>
        <v>2.8</v>
      </c>
      <c r="H19" s="75">
        <f>[2]ALCOHOL!$G$186</f>
        <v>5.38</v>
      </c>
      <c r="I19" s="76">
        <f>[2]ALCOHOL!$H$186</f>
        <v>2.7</v>
      </c>
      <c r="J19" s="76">
        <f>[2]ALCOHOL!$I$186</f>
        <v>8.44</v>
      </c>
      <c r="K19" s="157">
        <f t="shared" si="2"/>
        <v>2.6799999999999997</v>
      </c>
      <c r="L19" s="157">
        <f t="shared" si="3"/>
        <v>3.0599999999999996</v>
      </c>
      <c r="M19" s="75">
        <f>[2]ALCOHOL!$J$186</f>
        <v>0</v>
      </c>
      <c r="N19" s="76">
        <f>[2]ALCOHOL!$K$186</f>
        <v>0</v>
      </c>
      <c r="O19" s="76">
        <f>[2]ALCOHOL!$L$186</f>
        <v>0</v>
      </c>
      <c r="P19" s="157">
        <f t="shared" si="4"/>
        <v>0</v>
      </c>
      <c r="Q19" s="157">
        <f t="shared" si="5"/>
        <v>0</v>
      </c>
      <c r="R19" s="157"/>
      <c r="S19" s="157"/>
      <c r="T19" s="75">
        <f>[2]ALCOHOL!$D$194</f>
        <v>1.5</v>
      </c>
      <c r="U19" s="76">
        <f>[2]ALCOHOL!$E$194</f>
        <v>0.4</v>
      </c>
      <c r="V19" s="76">
        <f>[2]ALCOHOL!$F$194</f>
        <v>2.91</v>
      </c>
      <c r="W19" s="157">
        <f t="shared" si="6"/>
        <v>1.1000000000000001</v>
      </c>
      <c r="X19" s="157">
        <f t="shared" si="7"/>
        <v>1.4100000000000001</v>
      </c>
      <c r="Y19" s="75">
        <f>[2]ALCOHOL!$G$194</f>
        <v>0.76</v>
      </c>
      <c r="Z19" s="76">
        <f>[2]ALCOHOL!$H$194</f>
        <v>0</v>
      </c>
      <c r="AA19" s="76">
        <f>[2]ALCOHOL!$I$194</f>
        <v>1.97</v>
      </c>
      <c r="AB19" s="157">
        <f t="shared" si="8"/>
        <v>0.76</v>
      </c>
      <c r="AC19" s="157">
        <f t="shared" si="9"/>
        <v>1.21</v>
      </c>
      <c r="AD19" s="75">
        <f>[2]ALCOHOL!$J$194</f>
        <v>0.79</v>
      </c>
      <c r="AE19" s="76">
        <f>[2]ALCOHOL!$K$194</f>
        <v>0</v>
      </c>
      <c r="AF19" s="76">
        <f>[2]ALCOHOL!$L$194</f>
        <v>2.37</v>
      </c>
      <c r="AG19" s="157">
        <f t="shared" si="10"/>
        <v>0.79</v>
      </c>
      <c r="AH19" s="157">
        <f t="shared" si="11"/>
        <v>1.58</v>
      </c>
    </row>
    <row r="20" spans="1:346" s="153" customFormat="1" x14ac:dyDescent="0.25">
      <c r="A20" s="74" t="s">
        <v>32</v>
      </c>
      <c r="B20" s="74" t="s">
        <v>209</v>
      </c>
      <c r="C20" s="77">
        <f>[2]ALCOHOL!$D$288</f>
        <v>133.91999999999999</v>
      </c>
      <c r="D20" s="78">
        <f>[2]ALCOHOL!$E$288</f>
        <v>125.91</v>
      </c>
      <c r="E20" s="78">
        <f>[2]ALCOHOL!$F$288</f>
        <v>142.35</v>
      </c>
      <c r="F20" s="157">
        <f t="shared" si="0"/>
        <v>8.0099999999999909</v>
      </c>
      <c r="G20" s="157">
        <f t="shared" si="1"/>
        <v>8.4300000000000068</v>
      </c>
      <c r="H20" s="77">
        <f>[2]ALCOHOL!$G$288</f>
        <v>57.64</v>
      </c>
      <c r="I20" s="78">
        <f>[2]ALCOHOL!$H$288</f>
        <v>53.45</v>
      </c>
      <c r="J20" s="78">
        <f>[2]ALCOHOL!$I$288</f>
        <v>62.16</v>
      </c>
      <c r="K20" s="157">
        <f t="shared" si="2"/>
        <v>4.1899999999999977</v>
      </c>
      <c r="L20" s="157">
        <f t="shared" si="3"/>
        <v>4.519999999999996</v>
      </c>
      <c r="M20" s="77">
        <f>[2]ALCOHOL!$J$288</f>
        <v>24.73</v>
      </c>
      <c r="N20" s="78">
        <f>[2]ALCOHOL!$K$288</f>
        <v>19.78</v>
      </c>
      <c r="O20" s="78">
        <f>[2]ALCOHOL!$L$288</f>
        <v>29.98</v>
      </c>
      <c r="P20" s="157">
        <f t="shared" si="4"/>
        <v>4.9499999999999993</v>
      </c>
      <c r="Q20" s="157">
        <f t="shared" si="5"/>
        <v>5.25</v>
      </c>
      <c r="R20" s="167"/>
      <c r="S20" s="167"/>
      <c r="T20" s="168">
        <f>[2]ALCOHOL!$D$292</f>
        <v>32.130000000000003</v>
      </c>
      <c r="U20" s="167">
        <f>[2]ALCOHOL!$E$292</f>
        <v>28.65</v>
      </c>
      <c r="V20" s="167">
        <f>[2]ALCOHOL!$F$292</f>
        <v>35.71</v>
      </c>
      <c r="W20" s="157">
        <f t="shared" si="6"/>
        <v>3.480000000000004</v>
      </c>
      <c r="X20" s="157">
        <f t="shared" si="7"/>
        <v>3.5799999999999983</v>
      </c>
      <c r="Y20" s="168">
        <f>[2]ALCOHOL!$G$292</f>
        <v>12.85</v>
      </c>
      <c r="Z20" s="167">
        <f>[2]ALCOHOL!$H$292</f>
        <v>10.78</v>
      </c>
      <c r="AA20" s="167">
        <f>[2]ALCOHOL!$I$292</f>
        <v>15</v>
      </c>
      <c r="AB20" s="157">
        <f t="shared" si="8"/>
        <v>2.0700000000000003</v>
      </c>
      <c r="AC20" s="157">
        <f t="shared" si="9"/>
        <v>2.1500000000000004</v>
      </c>
      <c r="AD20" s="168">
        <f>[2]ALCOHOL!$J$292</f>
        <v>7.52</v>
      </c>
      <c r="AE20" s="167">
        <f>[2]ALCOHOL!$K$292</f>
        <v>4.33</v>
      </c>
      <c r="AF20" s="167">
        <f>[2]ALCOHOL!$L$292</f>
        <v>10.94</v>
      </c>
      <c r="AG20" s="157">
        <f t="shared" si="10"/>
        <v>3.1899999999999995</v>
      </c>
      <c r="AH20" s="157">
        <f t="shared" si="11"/>
        <v>3.42</v>
      </c>
    </row>
    <row r="21" spans="1:346" s="162" customFormat="1" x14ac:dyDescent="0.25">
      <c r="A21" s="24" t="s">
        <v>33</v>
      </c>
      <c r="B21" s="24" t="s">
        <v>34</v>
      </c>
      <c r="C21" s="75">
        <f>[2]ALCOHOL!$D$167</f>
        <v>251.08</v>
      </c>
      <c r="D21" s="76">
        <f>[2]ALCOHOL!$E$167</f>
        <v>247.46</v>
      </c>
      <c r="E21" s="76">
        <f>[2]ALCOHOL!$F$167</f>
        <v>255.12</v>
      </c>
      <c r="F21" s="157">
        <f t="shared" si="0"/>
        <v>3.6200000000000045</v>
      </c>
      <c r="G21" s="157">
        <f t="shared" si="1"/>
        <v>4.039999999999992</v>
      </c>
      <c r="H21" s="75">
        <f>[2]ALCOHOL!$G$167</f>
        <v>119.58</v>
      </c>
      <c r="I21" s="76">
        <f>[2]ALCOHOL!$H$167</f>
        <v>114.41</v>
      </c>
      <c r="J21" s="76">
        <f>[2]ALCOHOL!$I$167</f>
        <v>124.56</v>
      </c>
      <c r="K21" s="157">
        <f t="shared" si="2"/>
        <v>5.1700000000000017</v>
      </c>
      <c r="L21" s="157">
        <f t="shared" si="3"/>
        <v>4.980000000000004</v>
      </c>
      <c r="M21" s="75">
        <f>[2]ALCOHOL!$J$167</f>
        <v>63.66</v>
      </c>
      <c r="N21" s="76">
        <f>[2]ALCOHOL!$K$167</f>
        <v>59.72</v>
      </c>
      <c r="O21" s="76">
        <f>[2]ALCOHOL!$L$167</f>
        <v>67.680000000000007</v>
      </c>
      <c r="P21" s="157">
        <f t="shared" si="4"/>
        <v>3.9399999999999977</v>
      </c>
      <c r="Q21" s="157">
        <f t="shared" si="5"/>
        <v>4.0200000000000102</v>
      </c>
      <c r="R21" s="157"/>
      <c r="S21" s="157"/>
      <c r="T21" s="75">
        <f>[2]ALCOHOL!$D$171</f>
        <v>64.98</v>
      </c>
      <c r="U21" s="76">
        <f>[2]ALCOHOL!$E$171</f>
        <v>62.91</v>
      </c>
      <c r="V21" s="76">
        <f>[2]ALCOHOL!$F$171</f>
        <v>66.89</v>
      </c>
      <c r="W21" s="157">
        <f t="shared" si="6"/>
        <v>2.0700000000000074</v>
      </c>
      <c r="X21" s="157">
        <f t="shared" si="7"/>
        <v>1.9099999999999966</v>
      </c>
      <c r="Y21" s="75">
        <f>[2]ALCOHOL!$G$171</f>
        <v>34.64</v>
      </c>
      <c r="Z21" s="76">
        <f>[2]ALCOHOL!$H$171</f>
        <v>32.47</v>
      </c>
      <c r="AA21" s="76">
        <f>[2]ALCOHOL!$I$171</f>
        <v>36.79</v>
      </c>
      <c r="AB21" s="157">
        <f t="shared" si="8"/>
        <v>2.1700000000000017</v>
      </c>
      <c r="AC21" s="157">
        <f t="shared" si="9"/>
        <v>2.1499999999999986</v>
      </c>
      <c r="AD21" s="75">
        <f>[2]ALCOHOL!$J$171</f>
        <v>21.64</v>
      </c>
      <c r="AE21" s="76">
        <f>[2]ALCOHOL!$K$171</f>
        <v>18.86</v>
      </c>
      <c r="AF21" s="76">
        <f>[2]ALCOHOL!$L$171</f>
        <v>24.42</v>
      </c>
      <c r="AG21" s="157">
        <f t="shared" si="10"/>
        <v>2.7800000000000011</v>
      </c>
      <c r="AH21" s="157">
        <f t="shared" si="11"/>
        <v>2.7800000000000011</v>
      </c>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c r="EV21" s="24"/>
      <c r="EW21" s="24"/>
      <c r="EX21" s="24"/>
      <c r="EY21" s="24"/>
      <c r="EZ21" s="24"/>
      <c r="FA21" s="24"/>
      <c r="FB21" s="24"/>
      <c r="FC21" s="24"/>
      <c r="FD21" s="24"/>
      <c r="FE21" s="24"/>
      <c r="FF21" s="24"/>
      <c r="FG21" s="24"/>
      <c r="FH21" s="24"/>
      <c r="FI21" s="24"/>
      <c r="FJ21" s="24"/>
      <c r="FK21" s="24"/>
      <c r="FL21" s="24"/>
      <c r="FM21" s="24"/>
      <c r="FN21" s="24"/>
      <c r="FO21" s="24"/>
      <c r="FP21" s="24"/>
      <c r="FQ21" s="24"/>
      <c r="FR21" s="24"/>
      <c r="FS21" s="24"/>
      <c r="FT21" s="24"/>
      <c r="FU21" s="24"/>
      <c r="FV21" s="24"/>
      <c r="FW21" s="24"/>
      <c r="FX21" s="24"/>
      <c r="FY21" s="24"/>
      <c r="FZ21" s="24"/>
      <c r="GA21" s="24"/>
      <c r="GB21" s="24"/>
      <c r="GC21" s="24"/>
      <c r="GD21" s="24"/>
      <c r="GE21" s="24"/>
      <c r="GF21" s="24"/>
      <c r="GG21" s="24"/>
      <c r="GH21" s="24"/>
      <c r="GI21" s="24"/>
      <c r="GJ21" s="24"/>
      <c r="GK21" s="24"/>
      <c r="GL21" s="24"/>
      <c r="GM21" s="24"/>
      <c r="GN21" s="24"/>
      <c r="GO21" s="24"/>
      <c r="GP21" s="24"/>
      <c r="GQ21" s="24"/>
      <c r="GR21" s="24"/>
      <c r="GS21" s="24"/>
      <c r="GT21" s="24"/>
      <c r="GU21" s="24"/>
      <c r="GV21" s="24"/>
      <c r="GW21" s="24"/>
      <c r="GX21" s="24"/>
      <c r="GY21" s="24"/>
      <c r="GZ21" s="24"/>
      <c r="HA21" s="24"/>
      <c r="HB21" s="24"/>
      <c r="HC21" s="24"/>
      <c r="HD21" s="24"/>
      <c r="HE21" s="24"/>
      <c r="HF21" s="24"/>
      <c r="HG21" s="24"/>
      <c r="HH21" s="24"/>
      <c r="HI21" s="24"/>
      <c r="HJ21" s="24"/>
      <c r="HK21" s="24"/>
      <c r="HL21" s="24"/>
      <c r="HM21" s="24"/>
      <c r="HN21" s="24"/>
      <c r="HO21" s="24"/>
      <c r="HP21" s="24"/>
      <c r="HQ21" s="24"/>
      <c r="HR21" s="24"/>
      <c r="HS21" s="24"/>
      <c r="HT21" s="24"/>
      <c r="HU21" s="24"/>
      <c r="HV21" s="24"/>
      <c r="HW21" s="24"/>
      <c r="HX21" s="24"/>
      <c r="HY21" s="24"/>
      <c r="HZ21" s="24"/>
      <c r="IA21" s="24"/>
      <c r="IB21" s="24"/>
      <c r="IC21" s="24"/>
      <c r="ID21" s="24"/>
      <c r="IE21" s="24"/>
      <c r="IF21" s="24"/>
      <c r="IG21" s="24"/>
      <c r="IH21" s="24"/>
      <c r="II21" s="24"/>
      <c r="IJ21" s="24"/>
      <c r="IK21" s="24"/>
      <c r="IL21" s="24"/>
      <c r="IM21" s="24"/>
      <c r="IN21" s="24"/>
      <c r="IO21" s="24"/>
      <c r="IP21" s="24"/>
      <c r="IQ21" s="24"/>
      <c r="IR21" s="24"/>
      <c r="IS21" s="24"/>
      <c r="IT21" s="24"/>
      <c r="IU21" s="24"/>
      <c r="IV21" s="24"/>
      <c r="IW21" s="24"/>
      <c r="IX21" s="24"/>
      <c r="IY21" s="24"/>
      <c r="IZ21" s="24"/>
      <c r="JA21" s="24"/>
      <c r="JB21" s="24"/>
      <c r="JC21" s="24"/>
      <c r="JD21" s="24"/>
      <c r="JE21" s="24"/>
      <c r="JF21" s="24"/>
      <c r="JG21" s="24"/>
      <c r="JH21" s="24"/>
      <c r="JI21" s="24"/>
      <c r="JJ21" s="24"/>
      <c r="JK21" s="24"/>
      <c r="JL21" s="24"/>
      <c r="JM21" s="24"/>
      <c r="JN21" s="24"/>
      <c r="JO21" s="24"/>
      <c r="JP21" s="24"/>
      <c r="JQ21" s="24"/>
      <c r="JR21" s="24"/>
      <c r="JS21" s="24"/>
      <c r="JT21" s="24"/>
      <c r="JU21" s="24"/>
      <c r="JV21" s="24"/>
      <c r="JW21" s="24"/>
      <c r="JX21" s="24"/>
      <c r="JY21" s="24"/>
      <c r="JZ21" s="24"/>
      <c r="KA21" s="24"/>
      <c r="KB21" s="24"/>
      <c r="KC21" s="24"/>
      <c r="KD21" s="24"/>
      <c r="KE21" s="24"/>
      <c r="KF21" s="24"/>
      <c r="KG21" s="24"/>
      <c r="KH21" s="24"/>
      <c r="KI21" s="24"/>
      <c r="KJ21" s="24"/>
      <c r="KK21" s="24"/>
      <c r="KL21" s="24"/>
      <c r="KM21" s="24"/>
      <c r="KN21" s="24"/>
      <c r="KO21" s="24"/>
      <c r="KP21" s="24"/>
      <c r="KQ21" s="24"/>
      <c r="KR21" s="24"/>
      <c r="KS21" s="24"/>
      <c r="KT21" s="24"/>
      <c r="KU21" s="24"/>
      <c r="KV21" s="24"/>
      <c r="KW21" s="24"/>
      <c r="KX21" s="24"/>
      <c r="KY21" s="24"/>
      <c r="KZ21" s="24"/>
      <c r="LA21" s="24"/>
      <c r="LB21" s="24"/>
      <c r="LC21" s="24"/>
      <c r="LD21" s="24"/>
      <c r="LE21" s="24"/>
      <c r="LF21" s="24"/>
      <c r="LG21" s="24"/>
      <c r="LH21" s="24"/>
      <c r="LI21" s="24"/>
      <c r="LJ21" s="24"/>
      <c r="LK21" s="24"/>
      <c r="LL21" s="24"/>
      <c r="LM21" s="24"/>
      <c r="LN21" s="24"/>
      <c r="LO21" s="24"/>
      <c r="LP21" s="24"/>
      <c r="LQ21" s="24"/>
      <c r="LR21" s="24"/>
      <c r="LS21" s="24"/>
      <c r="LT21" s="24"/>
      <c r="LU21" s="24"/>
      <c r="LV21" s="24"/>
      <c r="LW21" s="24"/>
      <c r="LX21" s="24"/>
      <c r="LY21" s="24"/>
      <c r="LZ21" s="24"/>
      <c r="MA21" s="24"/>
      <c r="MB21" s="24"/>
      <c r="MC21" s="24"/>
      <c r="MD21" s="24"/>
      <c r="ME21" s="24"/>
      <c r="MF21" s="24"/>
      <c r="MG21" s="24"/>
      <c r="MH21" s="24"/>
    </row>
    <row r="22" spans="1:346" x14ac:dyDescent="0.25">
      <c r="A22" s="24" t="s">
        <v>35</v>
      </c>
      <c r="B22" s="24" t="s">
        <v>36</v>
      </c>
      <c r="C22" s="75">
        <f>[2]ALCOHOL!$D$38</f>
        <v>45.39</v>
      </c>
      <c r="D22" s="76">
        <f>[2]ALCOHOL!$E$38</f>
        <v>44.02</v>
      </c>
      <c r="E22" s="76">
        <f>[2]ALCOHOL!$F$38</f>
        <v>46.9</v>
      </c>
      <c r="F22" s="157">
        <f t="shared" ref="F22" si="16">C22-D22</f>
        <v>1.3699999999999974</v>
      </c>
      <c r="G22" s="157">
        <f t="shared" ref="G22" si="17">E22-C22</f>
        <v>1.509999999999998</v>
      </c>
      <c r="H22" s="75">
        <f>[2]ALCOHOL!$G$38</f>
        <v>16.93</v>
      </c>
      <c r="I22" s="76">
        <f>[2]ALCOHOL!$H$38</f>
        <v>15.71</v>
      </c>
      <c r="J22" s="76">
        <f>[2]ALCOHOL!$I$38</f>
        <v>18.010000000000002</v>
      </c>
      <c r="K22" s="157">
        <f t="shared" ref="K22" si="18">H22-I22</f>
        <v>1.2199999999999989</v>
      </c>
      <c r="L22" s="157">
        <f t="shared" ref="L22" si="19">J22-H22</f>
        <v>1.0800000000000018</v>
      </c>
      <c r="M22" s="75">
        <f>[2]ALCOHOL!$J$38</f>
        <v>9.7899999999999991</v>
      </c>
      <c r="N22" s="76">
        <f>[2]ALCOHOL!$K$38</f>
        <v>8.51</v>
      </c>
      <c r="O22" s="76">
        <f>[2]ALCOHOL!$L$38</f>
        <v>11.23</v>
      </c>
      <c r="P22" s="157">
        <f t="shared" ref="P22" si="20">M22-N22</f>
        <v>1.2799999999999994</v>
      </c>
      <c r="Q22" s="157">
        <f t="shared" ref="Q22" si="21">O22-M22</f>
        <v>1.4400000000000013</v>
      </c>
      <c r="R22" s="157"/>
      <c r="S22" s="157"/>
      <c r="T22" s="75">
        <f>[2]ALCOHOL!$D$40</f>
        <v>11.64</v>
      </c>
      <c r="U22" s="76">
        <f>[2]ALCOHOL!$E$40</f>
        <v>10.88</v>
      </c>
      <c r="V22" s="76">
        <f>[2]ALCOHOL!$F$40</f>
        <v>12.43</v>
      </c>
      <c r="W22" s="157">
        <f t="shared" ref="W22" si="22">T22-U22</f>
        <v>0.75999999999999979</v>
      </c>
      <c r="X22" s="157">
        <f t="shared" ref="X22" si="23">V22-T22</f>
        <v>0.78999999999999915</v>
      </c>
      <c r="Y22" s="75">
        <f>[2]ALCOHOL!$G$40</f>
        <v>5.58</v>
      </c>
      <c r="Z22" s="76">
        <f>[2]ALCOHOL!$H$40</f>
        <v>4.9800000000000004</v>
      </c>
      <c r="AA22" s="76">
        <f>[2]ALCOHOL!$I$40</f>
        <v>6.08</v>
      </c>
      <c r="AB22" s="157">
        <f t="shared" ref="AB22" si="24">Y22-Z22</f>
        <v>0.59999999999999964</v>
      </c>
      <c r="AC22" s="157">
        <f t="shared" ref="AC22" si="25">AA22-Y22</f>
        <v>0.5</v>
      </c>
      <c r="AD22" s="75">
        <f>[2]ALCOHOL!$J$40</f>
        <v>4.7699999999999996</v>
      </c>
      <c r="AE22" s="76">
        <f>[2]ALCOHOL!$K$40</f>
        <v>3.63</v>
      </c>
      <c r="AF22" s="76">
        <f>[2]ALCOHOL!$L$40</f>
        <v>5.99</v>
      </c>
      <c r="AG22" s="157">
        <f t="shared" ref="AG22" si="26">AD22-AE22</f>
        <v>1.1399999999999997</v>
      </c>
      <c r="AH22" s="157">
        <f t="shared" ref="AH22" si="27">AF22-AD22</f>
        <v>1.2200000000000006</v>
      </c>
    </row>
    <row r="23" spans="1:346" s="162" customFormat="1" x14ac:dyDescent="0.25">
      <c r="A23" s="24" t="s">
        <v>37</v>
      </c>
      <c r="B23" s="24" t="s">
        <v>38</v>
      </c>
      <c r="C23" s="75">
        <f>[2]ALCOHOL!$D$261</f>
        <v>53.29</v>
      </c>
      <c r="D23" s="76">
        <f>[2]ALCOHOL!$E$261</f>
        <v>52.06</v>
      </c>
      <c r="E23" s="76">
        <f>[2]ALCOHOL!$F$261</f>
        <v>54.54</v>
      </c>
      <c r="F23" s="157">
        <f t="shared" si="0"/>
        <v>1.2299999999999969</v>
      </c>
      <c r="G23" s="157">
        <f t="shared" si="1"/>
        <v>1.25</v>
      </c>
      <c r="H23" s="75">
        <f>[2]ALCOHOL!$G$261</f>
        <v>16.04</v>
      </c>
      <c r="I23" s="76">
        <f>[2]ALCOHOL!$H$261</f>
        <v>15.03</v>
      </c>
      <c r="J23" s="76">
        <f>[2]ALCOHOL!$I$261</f>
        <v>17.05</v>
      </c>
      <c r="K23" s="157">
        <f t="shared" ref="K23:K25" si="28">H23-I23</f>
        <v>1.0099999999999998</v>
      </c>
      <c r="L23" s="157">
        <f t="shared" ref="L23:L25" si="29">J23-H23</f>
        <v>1.0100000000000016</v>
      </c>
      <c r="M23" s="75">
        <f>[2]ALCOHOL!$J$261</f>
        <v>7.41</v>
      </c>
      <c r="N23" s="76">
        <f>[2]ALCOHOL!$K$261</f>
        <v>6.34</v>
      </c>
      <c r="O23" s="76">
        <f>[2]ALCOHOL!$L$261</f>
        <v>8.5</v>
      </c>
      <c r="P23" s="157">
        <f t="shared" ref="P23:P25" si="30">M23-N23</f>
        <v>1.0700000000000003</v>
      </c>
      <c r="Q23" s="157">
        <f t="shared" ref="Q23:Q25" si="31">O23-M23</f>
        <v>1.0899999999999999</v>
      </c>
      <c r="R23" s="157"/>
      <c r="S23" s="157"/>
      <c r="T23" s="75">
        <f>[2]ALCOHOL!$D$263</f>
        <v>7.15</v>
      </c>
      <c r="U23" s="76">
        <f>[2]ALCOHOL!$E$263</f>
        <v>6.64</v>
      </c>
      <c r="V23" s="76">
        <f>[2]ALCOHOL!$F$263</f>
        <v>7.65</v>
      </c>
      <c r="W23" s="157">
        <f t="shared" ref="W23:W25" si="32">T23-U23</f>
        <v>0.51000000000000068</v>
      </c>
      <c r="X23" s="157">
        <f t="shared" ref="X23:X25" si="33">V23-T23</f>
        <v>0.5</v>
      </c>
      <c r="Y23" s="75">
        <f>[2]ALCOHOL!$G$263</f>
        <v>2.92</v>
      </c>
      <c r="Z23" s="76">
        <f>[2]ALCOHOL!$H$263</f>
        <v>2.56</v>
      </c>
      <c r="AA23" s="76">
        <f>[2]ALCOHOL!$I$263</f>
        <v>3.31</v>
      </c>
      <c r="AB23" s="157">
        <f t="shared" ref="AB23:AB25" si="34">Y23-Z23</f>
        <v>0.35999999999999988</v>
      </c>
      <c r="AC23" s="157">
        <f t="shared" ref="AC23:AC25" si="35">AA23-Y23</f>
        <v>0.39000000000000012</v>
      </c>
      <c r="AD23" s="75">
        <f>[2]ALCOHOL!$J$263</f>
        <v>1.05</v>
      </c>
      <c r="AE23" s="76">
        <f>[2]ALCOHOL!$K$263</f>
        <v>0.68</v>
      </c>
      <c r="AF23" s="76">
        <f>[2]ALCOHOL!$L$263</f>
        <v>1.45</v>
      </c>
      <c r="AG23" s="157">
        <f t="shared" ref="AG23:AG25" si="36">AD23-AE23</f>
        <v>0.37</v>
      </c>
      <c r="AH23" s="157">
        <f t="shared" ref="AH23:AH25" si="37">AF23-AD23</f>
        <v>0.39999999999999991</v>
      </c>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c r="EL23" s="24"/>
      <c r="EM23" s="24"/>
      <c r="EN23" s="24"/>
      <c r="EO23" s="24"/>
      <c r="EP23" s="24"/>
      <c r="EQ23" s="24"/>
      <c r="ER23" s="24"/>
      <c r="ES23" s="24"/>
      <c r="ET23" s="24"/>
      <c r="EU23" s="24"/>
      <c r="EV23" s="24"/>
      <c r="EW23" s="24"/>
      <c r="EX23" s="24"/>
      <c r="EY23" s="24"/>
      <c r="EZ23" s="24"/>
      <c r="FA23" s="24"/>
      <c r="FB23" s="24"/>
      <c r="FC23" s="24"/>
      <c r="FD23" s="24"/>
      <c r="FE23" s="24"/>
      <c r="FF23" s="24"/>
      <c r="FG23" s="24"/>
      <c r="FH23" s="24"/>
      <c r="FI23" s="24"/>
      <c r="FJ23" s="24"/>
      <c r="FK23" s="24"/>
      <c r="FL23" s="24"/>
      <c r="FM23" s="24"/>
      <c r="FN23" s="24"/>
      <c r="FO23" s="24"/>
      <c r="FP23" s="24"/>
      <c r="FQ23" s="24"/>
      <c r="FR23" s="24"/>
      <c r="FS23" s="24"/>
      <c r="FT23" s="24"/>
      <c r="FU23" s="24"/>
      <c r="FV23" s="24"/>
      <c r="FW23" s="24"/>
      <c r="FX23" s="24"/>
      <c r="FY23" s="24"/>
      <c r="FZ23" s="24"/>
      <c r="GA23" s="24"/>
      <c r="GB23" s="24"/>
      <c r="GC23" s="24"/>
      <c r="GD23" s="24"/>
      <c r="GE23" s="24"/>
      <c r="GF23" s="24"/>
      <c r="GG23" s="24"/>
      <c r="GH23" s="24"/>
      <c r="GI23" s="24"/>
      <c r="GJ23" s="24"/>
      <c r="GK23" s="24"/>
      <c r="GL23" s="24"/>
      <c r="GM23" s="24"/>
      <c r="GN23" s="24"/>
      <c r="GO23" s="24"/>
      <c r="GP23" s="24"/>
      <c r="GQ23" s="24"/>
      <c r="GR23" s="24"/>
      <c r="GS23" s="24"/>
      <c r="GT23" s="24"/>
      <c r="GU23" s="24"/>
      <c r="GV23" s="24"/>
      <c r="GW23" s="24"/>
      <c r="GX23" s="24"/>
      <c r="GY23" s="24"/>
      <c r="GZ23" s="24"/>
      <c r="HA23" s="24"/>
      <c r="HB23" s="24"/>
      <c r="HC23" s="24"/>
      <c r="HD23" s="24"/>
      <c r="HE23" s="24"/>
      <c r="HF23" s="24"/>
      <c r="HG23" s="24"/>
      <c r="HH23" s="24"/>
      <c r="HI23" s="24"/>
      <c r="HJ23" s="24"/>
      <c r="HK23" s="24"/>
      <c r="HL23" s="24"/>
      <c r="HM23" s="24"/>
      <c r="HN23" s="24"/>
      <c r="HO23" s="24"/>
      <c r="HP23" s="24"/>
      <c r="HQ23" s="24"/>
      <c r="HR23" s="24"/>
      <c r="HS23" s="24"/>
      <c r="HT23" s="24"/>
      <c r="HU23" s="24"/>
      <c r="HV23" s="24"/>
      <c r="HW23" s="24"/>
      <c r="HX23" s="24"/>
      <c r="HY23" s="24"/>
      <c r="HZ23" s="24"/>
      <c r="IA23" s="24"/>
      <c r="IB23" s="24"/>
      <c r="IC23" s="24"/>
      <c r="ID23" s="24"/>
      <c r="IE23" s="24"/>
      <c r="IF23" s="24"/>
      <c r="IG23" s="24"/>
      <c r="IH23" s="24"/>
      <c r="II23" s="24"/>
      <c r="IJ23" s="24"/>
      <c r="IK23" s="24"/>
      <c r="IL23" s="24"/>
      <c r="IM23" s="24"/>
      <c r="IN23" s="24"/>
      <c r="IO23" s="24"/>
      <c r="IP23" s="24"/>
      <c r="IQ23" s="24"/>
      <c r="IR23" s="24"/>
      <c r="IS23" s="24"/>
      <c r="IT23" s="24"/>
      <c r="IU23" s="24"/>
      <c r="IV23" s="24"/>
      <c r="IW23" s="24"/>
      <c r="IX23" s="24"/>
      <c r="IY23" s="24"/>
      <c r="IZ23" s="24"/>
      <c r="JA23" s="24"/>
      <c r="JB23" s="24"/>
      <c r="JC23" s="24"/>
      <c r="JD23" s="24"/>
      <c r="JE23" s="24"/>
      <c r="JF23" s="24"/>
      <c r="JG23" s="24"/>
      <c r="JH23" s="24"/>
      <c r="JI23" s="24"/>
      <c r="JJ23" s="24"/>
      <c r="JK23" s="24"/>
      <c r="JL23" s="24"/>
      <c r="JM23" s="24"/>
      <c r="JN23" s="24"/>
      <c r="JO23" s="24"/>
      <c r="JP23" s="24"/>
      <c r="JQ23" s="24"/>
      <c r="JR23" s="24"/>
      <c r="JS23" s="24"/>
      <c r="JT23" s="24"/>
      <c r="JU23" s="24"/>
      <c r="JV23" s="24"/>
      <c r="JW23" s="24"/>
      <c r="JX23" s="24"/>
      <c r="JY23" s="24"/>
      <c r="JZ23" s="24"/>
      <c r="KA23" s="24"/>
      <c r="KB23" s="24"/>
      <c r="KC23" s="24"/>
      <c r="KD23" s="24"/>
      <c r="KE23" s="24"/>
      <c r="KF23" s="24"/>
      <c r="KG23" s="24"/>
      <c r="KH23" s="24"/>
      <c r="KI23" s="24"/>
      <c r="KJ23" s="24"/>
      <c r="KK23" s="24"/>
      <c r="KL23" s="24"/>
      <c r="KM23" s="24"/>
      <c r="KN23" s="24"/>
      <c r="KO23" s="24"/>
      <c r="KP23" s="24"/>
      <c r="KQ23" s="24"/>
      <c r="KR23" s="24"/>
      <c r="KS23" s="24"/>
      <c r="KT23" s="24"/>
      <c r="KU23" s="24"/>
      <c r="KV23" s="24"/>
      <c r="KW23" s="24"/>
      <c r="KX23" s="24"/>
      <c r="KY23" s="24"/>
      <c r="KZ23" s="24"/>
      <c r="LA23" s="24"/>
      <c r="LB23" s="24"/>
      <c r="LC23" s="24"/>
      <c r="LD23" s="24"/>
      <c r="LE23" s="24"/>
      <c r="LF23" s="24"/>
      <c r="LG23" s="24"/>
      <c r="LH23" s="24"/>
      <c r="LI23" s="24"/>
      <c r="LJ23" s="24"/>
      <c r="LK23" s="24"/>
      <c r="LL23" s="24"/>
      <c r="LM23" s="24"/>
      <c r="LN23" s="24"/>
      <c r="LO23" s="24"/>
      <c r="LP23" s="24"/>
      <c r="LQ23" s="24"/>
      <c r="LR23" s="24"/>
      <c r="LS23" s="24"/>
      <c r="LT23" s="24"/>
      <c r="LU23" s="24"/>
      <c r="LV23" s="24"/>
      <c r="LW23" s="24"/>
      <c r="LX23" s="24"/>
      <c r="LY23" s="24"/>
      <c r="LZ23" s="24"/>
      <c r="MA23" s="24"/>
      <c r="MB23" s="24"/>
      <c r="MC23" s="24"/>
      <c r="MD23" s="24"/>
      <c r="ME23" s="24"/>
      <c r="MF23" s="24"/>
      <c r="MG23" s="24"/>
      <c r="MH23" s="24"/>
    </row>
    <row r="24" spans="1:346" x14ac:dyDescent="0.25">
      <c r="A24" s="24" t="s">
        <v>39</v>
      </c>
      <c r="B24" s="24" t="s">
        <v>17</v>
      </c>
      <c r="C24" s="75">
        <f>[2]ALCOHOL!$D$226</f>
        <v>205.73</v>
      </c>
      <c r="D24" s="76">
        <f>[2]ALCOHOL!$E$226</f>
        <v>190.09</v>
      </c>
      <c r="E24" s="76">
        <f>[2]ALCOHOL!$F$226</f>
        <v>222.17</v>
      </c>
      <c r="F24" s="157">
        <f t="shared" si="0"/>
        <v>15.639999999999986</v>
      </c>
      <c r="G24" s="157">
        <f t="shared" si="1"/>
        <v>16.439999999999998</v>
      </c>
      <c r="H24" s="75">
        <f>[2]ALCOHOL!$G$226</f>
        <v>122.46</v>
      </c>
      <c r="I24" s="76">
        <f>[2]ALCOHOL!$H$226</f>
        <v>117.01</v>
      </c>
      <c r="J24" s="76">
        <f>[2]ALCOHOL!$I$226</f>
        <v>128.41999999999999</v>
      </c>
      <c r="K24" s="157">
        <f t="shared" si="28"/>
        <v>5.4499999999999886</v>
      </c>
      <c r="L24" s="157">
        <f t="shared" si="29"/>
        <v>5.9599999999999937</v>
      </c>
      <c r="M24" s="75">
        <f>[2]ALCOHOL!$J$226</f>
        <v>50.95</v>
      </c>
      <c r="N24" s="76">
        <f>[2]ALCOHOL!$K$226</f>
        <v>44.51</v>
      </c>
      <c r="O24" s="76">
        <f>[2]ALCOHOL!$L$226</f>
        <v>57.89</v>
      </c>
      <c r="P24" s="157">
        <f t="shared" si="30"/>
        <v>6.4400000000000048</v>
      </c>
      <c r="Q24" s="157">
        <f t="shared" si="31"/>
        <v>6.9399999999999977</v>
      </c>
      <c r="R24" s="157"/>
      <c r="S24" s="157"/>
      <c r="T24" s="75">
        <f>[2]ALCOHOL!$D$229</f>
        <v>79.22</v>
      </c>
      <c r="U24" s="76">
        <f>[2]ALCOHOL!$E$229</f>
        <v>67.48</v>
      </c>
      <c r="V24" s="76">
        <f>[2]ALCOHOL!$F$229</f>
        <v>91.88</v>
      </c>
      <c r="W24" s="157">
        <f t="shared" si="32"/>
        <v>11.739999999999995</v>
      </c>
      <c r="X24" s="157">
        <f t="shared" si="33"/>
        <v>12.659999999999997</v>
      </c>
      <c r="Y24" s="75">
        <f>[2]ALCOHOL!$G$229</f>
        <v>40.32</v>
      </c>
      <c r="Z24" s="76">
        <f>[2]ALCOHOL!$H$229</f>
        <v>37.61</v>
      </c>
      <c r="AA24" s="76">
        <f>[2]ALCOHOL!$I$229</f>
        <v>43.06</v>
      </c>
      <c r="AB24" s="157">
        <f t="shared" si="34"/>
        <v>2.7100000000000009</v>
      </c>
      <c r="AC24" s="157">
        <f t="shared" si="35"/>
        <v>2.740000000000002</v>
      </c>
      <c r="AD24" s="75">
        <f>[2]ALCOHOL!$J$229</f>
        <v>13.78</v>
      </c>
      <c r="AE24" s="76">
        <f>[2]ALCOHOL!$K$229</f>
        <v>10.73</v>
      </c>
      <c r="AF24" s="76">
        <f>[2]ALCOHOL!$L$229</f>
        <v>16.52</v>
      </c>
      <c r="AG24" s="157">
        <f t="shared" si="36"/>
        <v>3.0499999999999989</v>
      </c>
      <c r="AH24" s="157">
        <f t="shared" si="37"/>
        <v>2.74</v>
      </c>
    </row>
    <row r="25" spans="1:346" x14ac:dyDescent="0.25">
      <c r="A25" s="24" t="s">
        <v>40</v>
      </c>
      <c r="B25" s="24" t="s">
        <v>41</v>
      </c>
      <c r="C25" s="75">
        <f>[2]ALCOHOL!$D$108</f>
        <v>210.86</v>
      </c>
      <c r="D25" s="76">
        <f>[2]ALCOHOL!$E$108</f>
        <v>194.38</v>
      </c>
      <c r="E25" s="76">
        <f>[2]ALCOHOL!$F$108</f>
        <v>226.46</v>
      </c>
      <c r="F25" s="157">
        <f t="shared" si="0"/>
        <v>16.480000000000018</v>
      </c>
      <c r="G25" s="157">
        <f t="shared" si="1"/>
        <v>15.599999999999994</v>
      </c>
      <c r="H25" s="75">
        <f>[2]ALCOHOL!$G$108</f>
        <v>130.94</v>
      </c>
      <c r="I25" s="76">
        <f>[2]ALCOHOL!$H$108</f>
        <v>122.57</v>
      </c>
      <c r="J25" s="76">
        <f>[2]ALCOHOL!$I$108</f>
        <v>140.22</v>
      </c>
      <c r="K25" s="157">
        <f t="shared" si="28"/>
        <v>8.3700000000000045</v>
      </c>
      <c r="L25" s="157">
        <f t="shared" si="29"/>
        <v>9.2800000000000011</v>
      </c>
      <c r="M25" s="75">
        <f>[2]ALCOHOL!$J$108</f>
        <v>49.8</v>
      </c>
      <c r="N25" s="76">
        <f>[2]ALCOHOL!$K$108</f>
        <v>41.05</v>
      </c>
      <c r="O25" s="76">
        <f>[2]ALCOHOL!$L$108</f>
        <v>58.06</v>
      </c>
      <c r="P25" s="157">
        <f t="shared" si="30"/>
        <v>8.75</v>
      </c>
      <c r="Q25" s="157">
        <f t="shared" si="31"/>
        <v>8.2600000000000051</v>
      </c>
      <c r="R25" s="157"/>
      <c r="S25" s="157"/>
      <c r="T25" s="75">
        <f>[2]ALCOHOL!$D$110</f>
        <v>91.07</v>
      </c>
      <c r="U25" s="76">
        <f>[2]ALCOHOL!$E$110</f>
        <v>78.41</v>
      </c>
      <c r="V25" s="76">
        <f>[2]ALCOHOL!$F$110</f>
        <v>103.91</v>
      </c>
      <c r="W25" s="157">
        <f t="shared" si="32"/>
        <v>12.659999999999997</v>
      </c>
      <c r="X25" s="157">
        <f t="shared" si="33"/>
        <v>12.840000000000003</v>
      </c>
      <c r="Y25" s="75">
        <f>[2]ALCOHOL!$G$110</f>
        <v>38.35</v>
      </c>
      <c r="Z25" s="76">
        <f>[2]ALCOHOL!$H$110</f>
        <v>34.369999999999997</v>
      </c>
      <c r="AA25" s="76">
        <f>[2]ALCOHOL!$I$110</f>
        <v>42.34</v>
      </c>
      <c r="AB25" s="157">
        <f t="shared" si="34"/>
        <v>3.980000000000004</v>
      </c>
      <c r="AC25" s="157">
        <f t="shared" si="35"/>
        <v>3.990000000000002</v>
      </c>
      <c r="AD25" s="75">
        <f>[2]ALCOHOL!$J$110</f>
        <v>10.5</v>
      </c>
      <c r="AE25" s="76">
        <f>[2]ALCOHOL!$K$110</f>
        <v>7.06</v>
      </c>
      <c r="AF25" s="76">
        <f>[2]ALCOHOL!$L$110</f>
        <v>13.85</v>
      </c>
      <c r="AG25" s="157">
        <f t="shared" si="36"/>
        <v>3.4400000000000004</v>
      </c>
      <c r="AH25" s="157">
        <f t="shared" si="37"/>
        <v>3.3499999999999996</v>
      </c>
    </row>
    <row r="28" spans="1:346" ht="17.25" x14ac:dyDescent="0.25">
      <c r="A28" s="97" t="s">
        <v>42</v>
      </c>
    </row>
    <row r="29" spans="1:346" ht="15.75" x14ac:dyDescent="0.25">
      <c r="A29" s="169" t="s">
        <v>48</v>
      </c>
    </row>
    <row r="30" spans="1:346" ht="15.75" x14ac:dyDescent="0.25">
      <c r="A30" s="170" t="s">
        <v>49</v>
      </c>
    </row>
    <row r="56" spans="1:1" x14ac:dyDescent="0.25">
      <c r="A56" s="97" t="s">
        <v>50</v>
      </c>
    </row>
  </sheetData>
  <mergeCells count="2">
    <mergeCell ref="C4:M4"/>
    <mergeCell ref="T4:AD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workbookViewId="0">
      <pane xSplit="2" topLeftCell="C1" activePane="topRight" state="frozen"/>
      <selection pane="topRight" activeCell="A3" sqref="A3:P25"/>
    </sheetView>
  </sheetViews>
  <sheetFormatPr defaultRowHeight="15" x14ac:dyDescent="0.25"/>
  <cols>
    <col min="1" max="1" width="11.5703125" style="148" customWidth="1"/>
    <col min="2" max="2" width="28" style="148" customWidth="1"/>
    <col min="3" max="3" width="9.140625" style="174"/>
    <col min="4" max="4" width="9.140625" style="175"/>
    <col min="5" max="5" width="9.140625" style="176"/>
    <col min="6" max="6" width="9.140625" style="174"/>
    <col min="7" max="7" width="9.140625" style="175"/>
    <col min="8" max="8" width="9.140625" style="176"/>
    <col min="9" max="9" width="10.140625" style="177" customWidth="1"/>
    <col min="10" max="10" width="9.140625" style="77"/>
    <col min="11" max="11" width="9.140625" style="175"/>
    <col min="12" max="12" width="9.140625" style="176"/>
    <col min="13" max="13" width="9.140625" style="77"/>
    <col min="14" max="14" width="9.140625" style="175"/>
    <col min="15" max="15" width="9.140625" style="176"/>
    <col min="16" max="16" width="9.140625" style="177"/>
    <col min="17" max="16384" width="9.140625" style="148"/>
  </cols>
  <sheetData>
    <row r="1" spans="1:17" x14ac:dyDescent="0.25">
      <c r="A1" s="61" t="s">
        <v>319</v>
      </c>
    </row>
    <row r="2" spans="1:17" x14ac:dyDescent="0.25">
      <c r="P2" s="178"/>
    </row>
    <row r="3" spans="1:17" x14ac:dyDescent="0.25">
      <c r="B3" s="179"/>
      <c r="C3" s="272" t="s">
        <v>73</v>
      </c>
      <c r="D3" s="273"/>
      <c r="E3" s="273"/>
      <c r="F3" s="273"/>
      <c r="G3" s="273"/>
      <c r="H3" s="273"/>
      <c r="I3" s="180"/>
      <c r="J3" s="271" t="s">
        <v>74</v>
      </c>
      <c r="K3" s="271"/>
      <c r="L3" s="271"/>
      <c r="M3" s="271"/>
      <c r="N3" s="271"/>
      <c r="O3" s="271"/>
      <c r="P3" s="181"/>
      <c r="Q3" s="149"/>
    </row>
    <row r="4" spans="1:17" ht="45" x14ac:dyDescent="0.25">
      <c r="B4" s="182" t="s">
        <v>51</v>
      </c>
      <c r="C4" s="183" t="s">
        <v>53</v>
      </c>
      <c r="D4" s="270" t="s">
        <v>52</v>
      </c>
      <c r="E4" s="270"/>
      <c r="F4" s="184" t="s">
        <v>54</v>
      </c>
      <c r="G4" s="270" t="s">
        <v>52</v>
      </c>
      <c r="H4" s="270"/>
      <c r="I4" s="185" t="s">
        <v>280</v>
      </c>
      <c r="J4" s="186" t="s">
        <v>53</v>
      </c>
      <c r="K4" s="274" t="s">
        <v>52</v>
      </c>
      <c r="L4" s="274"/>
      <c r="M4" s="186" t="s">
        <v>54</v>
      </c>
      <c r="N4" s="274" t="s">
        <v>52</v>
      </c>
      <c r="O4" s="274"/>
      <c r="P4" s="185" t="s">
        <v>280</v>
      </c>
    </row>
    <row r="5" spans="1:17" x14ac:dyDescent="0.25">
      <c r="A5" s="148" t="s">
        <v>75</v>
      </c>
      <c r="B5" s="5" t="s">
        <v>55</v>
      </c>
      <c r="C5" s="103">
        <f>'[2]Abs_rel diff'!CG124</f>
        <v>3.6154999999999999</v>
      </c>
      <c r="D5" s="104">
        <f>'[2]Abs_rel diff'!CH124</f>
        <v>3.2930000000000001</v>
      </c>
      <c r="E5" s="105">
        <f>'[2]Abs_rel diff'!CI124</f>
        <v>3.9695999999999998</v>
      </c>
      <c r="F5" s="103">
        <f>'[2]Abs_rel diff'!BJ124</f>
        <v>112.52419999999999</v>
      </c>
      <c r="G5" s="104">
        <f>'[2]Abs_rel diff'!BK124</f>
        <v>106.1605</v>
      </c>
      <c r="H5" s="105">
        <f>'[2]Abs_rel diff'!BL124</f>
        <v>118.8464</v>
      </c>
      <c r="I5" s="232">
        <f>'[3]Abs_rel diff'!$CZ$124/'[3]Abs_rel diff'!$DO$124</f>
        <v>0.12791611598780364</v>
      </c>
      <c r="J5" s="106">
        <f>'[2]Abs_rel diff'!CG132</f>
        <v>5.6345999999999998</v>
      </c>
      <c r="K5" s="104">
        <f>'[2]Abs_rel diff'!CH132</f>
        <v>4.6837999999999997</v>
      </c>
      <c r="L5" s="105">
        <f>'[2]Abs_rel diff'!CI132</f>
        <v>6.7784000000000004</v>
      </c>
      <c r="M5" s="106">
        <f>'[2]Abs_rel diff'!BJ132</f>
        <v>36.865299999999998</v>
      </c>
      <c r="N5" s="104">
        <f>'[2]Abs_rel diff'!BK132</f>
        <v>33.849299999999999</v>
      </c>
      <c r="O5" s="105">
        <f>'[2]Abs_rel diff'!BL132</f>
        <v>40.116399999999999</v>
      </c>
      <c r="P5" s="181">
        <f>'[3]Abs_rel diff'!$CZ$132/'[3]Abs_rel diff'!$DO$132</f>
        <v>0.10327672979760838</v>
      </c>
      <c r="Q5" s="149"/>
    </row>
    <row r="6" spans="1:17" x14ac:dyDescent="0.25">
      <c r="B6" s="5" t="s">
        <v>56</v>
      </c>
      <c r="C6" s="103">
        <f>'[2]Abs_rel diff'!CG340</f>
        <v>3.7581000000000002</v>
      </c>
      <c r="D6" s="104">
        <f>'[2]Abs_rel diff'!CH340</f>
        <v>3.2117</v>
      </c>
      <c r="E6" s="105">
        <f>'[2]Abs_rel diff'!CI340</f>
        <v>4.3975</v>
      </c>
      <c r="F6" s="103">
        <f>'[2]Abs_rel diff'!BJ340</f>
        <v>28.840399999999999</v>
      </c>
      <c r="G6" s="104">
        <f>'[2]Abs_rel diff'!BK340</f>
        <v>26.122399999999999</v>
      </c>
      <c r="H6" s="105">
        <f>'[2]Abs_rel diff'!BL340</f>
        <v>31.5794</v>
      </c>
      <c r="I6" s="232">
        <f>'[3]Abs_rel diff'!$CZ$340/'[3]Abs_rel diff'!$DO$340</f>
        <v>5.478747352323781E-2</v>
      </c>
      <c r="J6" s="106">
        <f>'[2]Abs_rel diff'!CG344</f>
        <v>4.3324999999999996</v>
      </c>
      <c r="K6" s="104">
        <f>'[2]Abs_rel diff'!CH344</f>
        <v>3.2323</v>
      </c>
      <c r="L6" s="105">
        <f>'[2]Abs_rel diff'!CI344</f>
        <v>5.8071999999999999</v>
      </c>
      <c r="M6" s="106">
        <f>'[2]Abs_rel diff'!BJ344</f>
        <v>9.0051000000000005</v>
      </c>
      <c r="N6" s="104">
        <f>'[2]Abs_rel diff'!BK344</f>
        <v>7.5026000000000002</v>
      </c>
      <c r="O6" s="105">
        <f>'[2]Abs_rel diff'!BL344</f>
        <v>10.474600000000001</v>
      </c>
      <c r="P6" s="181">
        <f>'[3]Abs_rel diff'!$CZ$344/'[3]Abs_rel diff'!$DO$344</f>
        <v>2.6284342936668426E-2</v>
      </c>
      <c r="Q6" s="149"/>
    </row>
    <row r="7" spans="1:17" x14ac:dyDescent="0.25">
      <c r="B7" s="5" t="s">
        <v>57</v>
      </c>
      <c r="C7" s="103">
        <f>'[2]Abs_rel diff'!CG243</f>
        <v>6.3627000000000002</v>
      </c>
      <c r="D7" s="104">
        <f>'[2]Abs_rel diff'!CH243</f>
        <v>4.7173999999999996</v>
      </c>
      <c r="E7" s="105">
        <f>'[2]Abs_rel diff'!CI243</f>
        <v>8.5818999999999992</v>
      </c>
      <c r="F7" s="103">
        <f>'[2]Abs_rel diff'!BJ243</f>
        <v>37.379199999999997</v>
      </c>
      <c r="G7" s="104">
        <f>'[2]Abs_rel diff'!BK243</f>
        <v>31.427600000000002</v>
      </c>
      <c r="H7" s="105">
        <f>'[2]Abs_rel diff'!BL243</f>
        <v>41.693100000000001</v>
      </c>
      <c r="I7" s="232">
        <f>'[3]Abs_rel diff'!$CZ$243/'[3]Abs_rel diff'!$DO$243</f>
        <v>4.5009953457411579E-2</v>
      </c>
      <c r="J7" s="106">
        <f>'[2]Abs_rel diff'!CG251</f>
        <v>4.7077</v>
      </c>
      <c r="K7" s="104">
        <f>'[2]Abs_rel diff'!CH251</f>
        <v>2.8658000000000001</v>
      </c>
      <c r="L7" s="105">
        <f>'[2]Abs_rel diff'!CI251</f>
        <v>7.7332999999999998</v>
      </c>
      <c r="M7" s="106">
        <f>'[2]Abs_rel diff'!BJ251</f>
        <v>11.6686</v>
      </c>
      <c r="N7" s="104">
        <f>'[2]Abs_rel diff'!BK251</f>
        <v>9.4114000000000004</v>
      </c>
      <c r="O7" s="105">
        <f>'[2]Abs_rel diff'!BL251</f>
        <v>14.3164</v>
      </c>
      <c r="P7" s="181">
        <f>'[3]Abs_rel diff'!$CZ$251/'[3]Abs_rel diff'!$DO$251</f>
        <v>2.3046273067307537E-2</v>
      </c>
      <c r="Q7" s="149"/>
    </row>
    <row r="8" spans="1:17" x14ac:dyDescent="0.25">
      <c r="B8" s="5" t="s">
        <v>58</v>
      </c>
      <c r="C8" s="103">
        <f>'[2]Abs_rel diff'!CG49</f>
        <v>3.8921000000000001</v>
      </c>
      <c r="D8" s="104">
        <f>'[2]Abs_rel diff'!CH49</f>
        <v>3.4777</v>
      </c>
      <c r="E8" s="105">
        <f>'[2]Abs_rel diff'!CI49</f>
        <v>4.3556999999999997</v>
      </c>
      <c r="F8" s="103">
        <f>'[2]Abs_rel diff'!BJ49</f>
        <v>88.078699999999998</v>
      </c>
      <c r="G8" s="104">
        <f>'[2]Abs_rel diff'!BK49</f>
        <v>82.023099999999999</v>
      </c>
      <c r="H8" s="105">
        <f>'[2]Abs_rel diff'!BL49</f>
        <v>94.343400000000003</v>
      </c>
      <c r="I8" s="232">
        <f>'[3]Abs_rel diff'!$CZ$49/'[3]Abs_rel diff'!$DO$49</f>
        <v>0.10777084799583397</v>
      </c>
      <c r="J8" s="106">
        <f>'[2]Abs_rel diff'!CG52</f>
        <v>3.7942</v>
      </c>
      <c r="K8" s="104">
        <f>'[2]Abs_rel diff'!CH52</f>
        <v>3.1172</v>
      </c>
      <c r="L8" s="105">
        <f>'[2]Abs_rel diff'!CI52</f>
        <v>4.6181000000000001</v>
      </c>
      <c r="M8" s="106">
        <f>'[2]Abs_rel diff'!BJ52</f>
        <v>30.2303</v>
      </c>
      <c r="N8" s="104">
        <f>'[2]Abs_rel diff'!BK52</f>
        <v>26.459199999999999</v>
      </c>
      <c r="O8" s="105">
        <f>'[2]Abs_rel diff'!BL52</f>
        <v>33.722799999999999</v>
      </c>
      <c r="P8" s="181">
        <f>'[3]Abs_rel diff'!$CZ$52/'[3]Abs_rel diff'!$DO$52</f>
        <v>5.5050450879296116E-2</v>
      </c>
      <c r="Q8" s="149"/>
    </row>
    <row r="9" spans="1:17" x14ac:dyDescent="0.25">
      <c r="A9" s="148" t="s">
        <v>77</v>
      </c>
      <c r="B9" s="5" t="s">
        <v>72</v>
      </c>
      <c r="C9" s="103">
        <f>'[2]Abs_rel diff'!CG273</f>
        <v>1.0383</v>
      </c>
      <c r="D9" s="104">
        <f>'[2]Abs_rel diff'!CH273</f>
        <v>0.49359999999999998</v>
      </c>
      <c r="E9" s="105">
        <f>'[2]Abs_rel diff'!CI273</f>
        <v>2.1840000000000002</v>
      </c>
      <c r="F9" s="103">
        <f>'[2]Abs_rel diff'!BJ273</f>
        <v>1.5465</v>
      </c>
      <c r="G9" s="104">
        <f>'[2]Abs_rel diff'!BK273</f>
        <v>-25.6876</v>
      </c>
      <c r="H9" s="105">
        <f>'[2]Abs_rel diff'!BL273</f>
        <v>30.8751</v>
      </c>
      <c r="I9" s="232">
        <f>'[3]Abs_rel diff'!$CZ$273/'[3]Abs_rel diff'!$DO$273</f>
        <v>2.6172100557728902E-3</v>
      </c>
      <c r="J9" s="106">
        <f>'[2]Abs_rel diff'!CG277</f>
        <v>1.6487000000000001</v>
      </c>
      <c r="K9" s="104">
        <f>'[2]Abs_rel diff'!CH277</f>
        <v>0.45550000000000002</v>
      </c>
      <c r="L9" s="105">
        <f>'[2]Abs_rel diff'!CI277</f>
        <v>5.9668999999999999</v>
      </c>
      <c r="M9" s="106">
        <f>'[2]Abs_rel diff'!BJ277</f>
        <v>7.3746</v>
      </c>
      <c r="N9" s="104">
        <f>'[2]Abs_rel diff'!BK277</f>
        <v>-10.242900000000001</v>
      </c>
      <c r="O9" s="105">
        <f>'[2]Abs_rel diff'!BL277</f>
        <v>24.012599999999999</v>
      </c>
      <c r="P9" s="181">
        <f>'[3]Abs_rel diff'!$CZ$277/'[3]Abs_rel diff'!$DO$277</f>
        <v>2.3276660402406637E-2</v>
      </c>
      <c r="Q9" s="149"/>
    </row>
    <row r="10" spans="1:17" x14ac:dyDescent="0.25">
      <c r="B10" s="5" t="s">
        <v>59</v>
      </c>
      <c r="C10" s="103">
        <f>'[2]Abs_rel diff'!$CG$67</f>
        <v>3.4456000000000002</v>
      </c>
      <c r="D10" s="104">
        <f>'[2]Abs_rel diff'!$CH$67</f>
        <v>1.4056</v>
      </c>
      <c r="E10" s="105">
        <f>'[2]Abs_rel diff'!$CI$67</f>
        <v>8.4463000000000008</v>
      </c>
      <c r="F10" s="103">
        <f>'[2]Abs_rel diff'!$BJ$67</f>
        <v>20.776399999999999</v>
      </c>
      <c r="G10" s="104">
        <f>'[2]Abs_rel diff'!$BK$67</f>
        <v>6.7098000000000004</v>
      </c>
      <c r="H10" s="105">
        <f>'[2]Abs_rel diff'!$BL$67</f>
        <v>32.0807</v>
      </c>
      <c r="I10" s="232">
        <f>'[3]Abs_rel diff'!$CZ$67/'[3]Abs_rel diff'!$DO$67</f>
        <v>3.2131313957690977E-2</v>
      </c>
      <c r="J10" s="106">
        <f>'[2]Abs_rel diff'!$CG$75</f>
        <v>1.5054000000000001</v>
      </c>
      <c r="K10" s="104">
        <f>'[2]Abs_rel diff'!$CH$75</f>
        <v>0.51180000000000003</v>
      </c>
      <c r="L10" s="105">
        <f>'[2]Abs_rel diff'!$CI$75</f>
        <v>4.4272999999999998</v>
      </c>
      <c r="M10" s="106">
        <f>'[2]Abs_rel diff'!$BJ$75</f>
        <v>4.2150999999999996</v>
      </c>
      <c r="N10" s="104">
        <f>'[2]Abs_rel diff'!$BK$75</f>
        <v>-5.4341999999999997</v>
      </c>
      <c r="O10" s="105">
        <f>'[2]Abs_rel diff'!$BL$75</f>
        <v>14.255599999999999</v>
      </c>
      <c r="P10" s="181">
        <f>'[3]Abs_rel diff'!$CZ$75/'[3]Abs_rel diff'!$DO$75</f>
        <v>1.0501901758347879E-2</v>
      </c>
      <c r="Q10" s="149"/>
    </row>
    <row r="11" spans="1:17" x14ac:dyDescent="0.25">
      <c r="B11" s="5" t="s">
        <v>233</v>
      </c>
      <c r="C11" s="103">
        <f>'[2]Abs_rel diff'!CG23</f>
        <v>2.4262999999999999</v>
      </c>
      <c r="D11" s="104">
        <f>'[2]Abs_rel diff'!CH23</f>
        <v>1.9406000000000001</v>
      </c>
      <c r="E11" s="105">
        <f>'[2]Abs_rel diff'!CI23</f>
        <v>3.0335999999999999</v>
      </c>
      <c r="F11" s="103">
        <f>'[2]Abs_rel diff'!BJ23</f>
        <v>23.338200000000001</v>
      </c>
      <c r="G11" s="104">
        <f>'[2]Abs_rel diff'!BK23</f>
        <v>18.846299999999999</v>
      </c>
      <c r="H11" s="105">
        <f>'[2]Abs_rel diff'!BL23</f>
        <v>27.788900000000002</v>
      </c>
      <c r="I11" s="232">
        <f>'[3]Abs_rel diff'!$CZ$23/'[3]Abs_rel diff'!$DO$23</f>
        <v>2.6525996060347088E-2</v>
      </c>
      <c r="J11" s="106">
        <f>'[2]Abs_rel diff'!CG28</f>
        <v>1.9350000000000001</v>
      </c>
      <c r="K11" s="104">
        <f>'[2]Abs_rel diff'!CH28</f>
        <v>1.3652</v>
      </c>
      <c r="L11" s="105">
        <f>'[2]Abs_rel diff'!CI28</f>
        <v>2.7425000000000002</v>
      </c>
      <c r="M11" s="106">
        <f>'[2]Abs_rel diff'!BJ28</f>
        <v>7.3930999999999996</v>
      </c>
      <c r="N11" s="104">
        <f>'[2]Abs_rel diff'!BK28</f>
        <v>3.8216999999999999</v>
      </c>
      <c r="O11" s="105">
        <f>'[2]Abs_rel diff'!BL28</f>
        <v>11.0159</v>
      </c>
      <c r="P11" s="181">
        <f>'[3]Abs_rel diff'!$CZ$28/'[3]Abs_rel diff'!$DO$28</f>
        <v>1.9262174634406631E-2</v>
      </c>
      <c r="Q11" s="149"/>
    </row>
    <row r="12" spans="1:17" x14ac:dyDescent="0.25">
      <c r="B12" s="5" t="s">
        <v>60</v>
      </c>
      <c r="C12" s="103">
        <f>'[2]Abs_rel diff'!CG147</f>
        <v>4.1131900000000003</v>
      </c>
      <c r="D12" s="104">
        <f>'[2]Abs_rel diff'!CH147</f>
        <v>2.28654</v>
      </c>
      <c r="E12" s="105">
        <f>'[2]Abs_rel diff'!CI147</f>
        <v>7.3991100000000003</v>
      </c>
      <c r="F12" s="103">
        <f>'[2]Abs_rel diff'!BJ147</f>
        <v>47.655540000000002</v>
      </c>
      <c r="G12" s="104">
        <f>'[2]Abs_rel diff'!BK147</f>
        <v>29.282499999999999</v>
      </c>
      <c r="H12" s="105">
        <f>'[2]Abs_rel diff'!BL147</f>
        <v>61.355600000000003</v>
      </c>
      <c r="I12" s="232">
        <f>'[3]Abs_rel diff'!$CZ$147/'[3]Abs_rel diff'!$DO$147</f>
        <v>6.6373974521178589E-2</v>
      </c>
      <c r="J12" s="106">
        <f>'[2]Abs_rel diff'!CG155</f>
        <v>10.2773</v>
      </c>
      <c r="K12" s="104">
        <f>'[2]Abs_rel diff'!CH155</f>
        <v>2.8912800000000001</v>
      </c>
      <c r="L12" s="105">
        <f>'[2]Abs_rel diff'!CI155</f>
        <v>36.531500000000001</v>
      </c>
      <c r="M12" s="106">
        <f>'[2]Abs_rel diff'!BJ155</f>
        <v>17.953469999999999</v>
      </c>
      <c r="N12" s="104">
        <f>'[2]Abs_rel diff'!BK155</f>
        <v>10.680999999999999</v>
      </c>
      <c r="O12" s="105">
        <f>'[2]Abs_rel diff'!BL155</f>
        <v>24.0319</v>
      </c>
      <c r="P12" s="181">
        <f>'[3]Abs_rel diff'!$CZ$155/'[3]Abs_rel diff'!$DO$155</f>
        <v>5.9590771183569591E-2</v>
      </c>
      <c r="Q12" s="149"/>
    </row>
    <row r="13" spans="1:17" x14ac:dyDescent="0.25">
      <c r="B13" s="5" t="s">
        <v>61</v>
      </c>
      <c r="C13" s="103">
        <f>'[2]Abs_rel diff'!CG355</f>
        <v>4.7317999999999998</v>
      </c>
      <c r="D13" s="104">
        <f>'[2]Abs_rel diff'!CH355</f>
        <v>3.6701000000000001</v>
      </c>
      <c r="E13" s="105">
        <f>'[2]Abs_rel diff'!CI355</f>
        <v>6.1006</v>
      </c>
      <c r="F13" s="103">
        <f>'[2]Abs_rel diff'!BJ355</f>
        <v>32.306399999999996</v>
      </c>
      <c r="G13" s="104">
        <f>'[2]Abs_rel diff'!BK355</f>
        <v>28.142600000000002</v>
      </c>
      <c r="H13" s="105">
        <f>'[2]Abs_rel diff'!BL355</f>
        <v>36.144399999999997</v>
      </c>
      <c r="I13" s="232">
        <f>'[3]Abs_rel diff'!$CZ$355/'[3]Abs_rel diff'!$DO$355</f>
        <v>5.031061820279354E-2</v>
      </c>
      <c r="J13" s="106">
        <f>'[2]Abs_rel diff'!CG359</f>
        <v>2.2669999999999999</v>
      </c>
      <c r="K13" s="104">
        <f>'[2]Abs_rel diff'!CH359</f>
        <v>1.5690999999999999</v>
      </c>
      <c r="L13" s="105">
        <f>'[2]Abs_rel diff'!CI359</f>
        <v>3.2751000000000001</v>
      </c>
      <c r="M13" s="106">
        <f>'[2]Abs_rel diff'!BJ359</f>
        <v>7.9138999999999999</v>
      </c>
      <c r="N13" s="104">
        <f>'[2]Abs_rel diff'!BK359</f>
        <v>4.4431000000000003</v>
      </c>
      <c r="O13" s="105">
        <f>'[2]Abs_rel diff'!BL359</f>
        <v>10.791399999999999</v>
      </c>
      <c r="P13" s="181">
        <f>'[3]Abs_rel diff'!$CZ$359/'[3]Abs_rel diff'!$DO$359</f>
        <v>3.483508149196745E-2</v>
      </c>
      <c r="Q13" s="149"/>
    </row>
    <row r="14" spans="1:17" x14ac:dyDescent="0.25">
      <c r="B14" s="5" t="s">
        <v>62</v>
      </c>
      <c r="C14" s="103">
        <f>'[2]Abs_rel diff'!CG8</f>
        <v>5.7641</v>
      </c>
      <c r="D14" s="104">
        <f>'[2]Abs_rel diff'!CH8</f>
        <v>3.8940999999999999</v>
      </c>
      <c r="E14" s="105">
        <f>'[2]Abs_rel diff'!CI8</f>
        <v>8.5321999999999996</v>
      </c>
      <c r="F14" s="103">
        <f>'[2]Abs_rel diff'!BJ8</f>
        <v>30.828900000000001</v>
      </c>
      <c r="G14" s="104">
        <f>'[2]Abs_rel diff'!BK8</f>
        <v>25.6219</v>
      </c>
      <c r="H14" s="105">
        <f>'[2]Abs_rel diff'!BL8</f>
        <v>35.432299999999998</v>
      </c>
      <c r="I14" s="232">
        <f>'[3]Abs_rel diff'!$CZ$8/'[3]Abs_rel diff'!$DO$8</f>
        <v>4.6638130111864406E-2</v>
      </c>
      <c r="J14" s="106">
        <f>'[2]Abs_rel diff'!CG11</f>
        <v>1.4263999999999999</v>
      </c>
      <c r="K14" s="104">
        <f>'[2]Abs_rel diff'!CH11</f>
        <v>0.66039999999999999</v>
      </c>
      <c r="L14" s="105">
        <f>'[2]Abs_rel diff'!CI11</f>
        <v>3.081</v>
      </c>
      <c r="M14" s="106">
        <f>'[2]Abs_rel diff'!BJ11</f>
        <v>1.8236000000000001</v>
      </c>
      <c r="N14" s="104">
        <f>'[2]Abs_rel diff'!BK11</f>
        <v>-1.7924</v>
      </c>
      <c r="O14" s="105">
        <f>'[2]Abs_rel diff'!BL11</f>
        <v>5.3194999999999997</v>
      </c>
      <c r="P14" s="181">
        <f>'[3]Abs_rel diff'!$CZ$11/'[3]Abs_rel diff'!$DO$11</f>
        <v>6.7726310832421583E-3</v>
      </c>
      <c r="Q14" s="149"/>
    </row>
    <row r="15" spans="1:17" x14ac:dyDescent="0.25">
      <c r="A15" s="148" t="s">
        <v>78</v>
      </c>
      <c r="B15" s="5" t="s">
        <v>63</v>
      </c>
      <c r="C15" s="103">
        <f>'[2]Abs_rel diff'!CG303</f>
        <v>6.0221999999999998</v>
      </c>
      <c r="D15" s="104">
        <f>'[2]Abs_rel diff'!CH303</f>
        <v>2.7521</v>
      </c>
      <c r="E15" s="105">
        <f>'[2]Abs_rel diff'!CI303</f>
        <v>13.178000000000001</v>
      </c>
      <c r="F15" s="103">
        <f>'[2]Abs_rel diff'!BJ303</f>
        <v>11.587</v>
      </c>
      <c r="G15" s="104">
        <f>'[2]Abs_rel diff'!BK303</f>
        <v>7.9989999999999997</v>
      </c>
      <c r="H15" s="105">
        <f>'[2]Abs_rel diff'!BL303</f>
        <v>14.8803</v>
      </c>
      <c r="I15" s="232">
        <f>'[3]Abs_rel diff'!$CZ$303/'[3]Abs_rel diff'!$DO$303</f>
        <v>1.8763132735521281E-2</v>
      </c>
      <c r="J15" s="106">
        <f>'[2]Abs_rel diff'!CG307</f>
        <v>5.5688000000000004</v>
      </c>
      <c r="K15" s="104">
        <f>'[2]Abs_rel diff'!CH307</f>
        <v>1.2822</v>
      </c>
      <c r="L15" s="105">
        <f>'[2]Abs_rel diff'!CI307</f>
        <v>24.186199999999999</v>
      </c>
      <c r="M15" s="106">
        <f>'[2]Abs_rel diff'!BJ307</f>
        <v>3.4016999999999999</v>
      </c>
      <c r="N15" s="104">
        <f>'[2]Abs_rel diff'!BK307</f>
        <v>0.96479999999999999</v>
      </c>
      <c r="O15" s="105">
        <f>'[2]Abs_rel diff'!BL307</f>
        <v>5.1490999999999998</v>
      </c>
      <c r="P15" s="181">
        <f>'[3]Abs_rel diff'!$CZ$307/'[3]Abs_rel diff'!$DO$307</f>
        <v>1.7952098184788875E-2</v>
      </c>
      <c r="Q15" s="149"/>
    </row>
    <row r="16" spans="1:17" x14ac:dyDescent="0.25">
      <c r="B16" s="5" t="s">
        <v>64</v>
      </c>
      <c r="C16" s="103">
        <f>'[2]Abs_rel diff'!CG316</f>
        <v>3.7363</v>
      </c>
      <c r="D16" s="104">
        <f>'[2]Abs_rel diff'!CH316</f>
        <v>1.9451000000000001</v>
      </c>
      <c r="E16" s="105">
        <f>'[2]Abs_rel diff'!CI316</f>
        <v>7.1771000000000003</v>
      </c>
      <c r="F16" s="103">
        <f>'[2]Abs_rel diff'!BJ316</f>
        <v>9.4407999999999994</v>
      </c>
      <c r="G16" s="104">
        <f>'[2]Abs_rel diff'!BK316</f>
        <v>5.3472</v>
      </c>
      <c r="H16" s="105">
        <f>'[2]Abs_rel diff'!BL316</f>
        <v>13.2066</v>
      </c>
      <c r="I16" s="232">
        <f>'[3]Abs_rel diff'!$CZ$316/'[3]Abs_rel diff'!$DO$316</f>
        <v>1.8844175467521502E-2</v>
      </c>
      <c r="J16" s="106">
        <f>'[2]Abs_rel diff'!CG318</f>
        <v>3.7048999999999999</v>
      </c>
      <c r="K16" s="104">
        <f>'[2]Abs_rel diff'!CH318</f>
        <v>0.74619999999999997</v>
      </c>
      <c r="L16" s="105">
        <f>'[2]Abs_rel diff'!CI318</f>
        <v>18.393899999999999</v>
      </c>
      <c r="M16" s="106">
        <f>'[2]Abs_rel diff'!BJ318</f>
        <v>2.0579999999999998</v>
      </c>
      <c r="N16" s="104">
        <f>'[2]Abs_rel diff'!BK318</f>
        <v>-0.34649999999999997</v>
      </c>
      <c r="O16" s="105">
        <f>'[2]Abs_rel diff'!BL318</f>
        <v>3.6143000000000001</v>
      </c>
      <c r="P16" s="181">
        <f>'[3]Abs_rel diff'!$CZ$318/'[3]Abs_rel diff'!$DO$318</f>
        <v>1.5460711162663506E-2</v>
      </c>
      <c r="Q16" s="149"/>
    </row>
    <row r="17" spans="1:17" x14ac:dyDescent="0.25">
      <c r="B17" s="5" t="s">
        <v>65</v>
      </c>
      <c r="C17" s="103">
        <f>'[2]Abs_rel diff'!CG327</f>
        <v>5.9118000000000004</v>
      </c>
      <c r="D17" s="104">
        <f>'[2]Abs_rel diff'!CH327</f>
        <v>2.4348000000000001</v>
      </c>
      <c r="E17" s="105">
        <f>'[2]Abs_rel diff'!CI327</f>
        <v>14.354200000000001</v>
      </c>
      <c r="F17" s="103">
        <f>'[2]Abs_rel diff'!BJ327</f>
        <v>9.1548999999999996</v>
      </c>
      <c r="G17" s="104">
        <f>'[2]Abs_rel diff'!BK327</f>
        <v>5.6776999999999997</v>
      </c>
      <c r="H17" s="105">
        <f>'[2]Abs_rel diff'!BL327</f>
        <v>11.9529</v>
      </c>
      <c r="I17" s="232">
        <f>'[3]Abs_rel diff'!$CZ$327/'[3]Abs_rel diff'!$DO$327</f>
        <v>1.5161614975566428E-2</v>
      </c>
      <c r="J17" s="106">
        <f>'[2]Abs_rel diff'!CG329</f>
        <v>5.3973000000000004</v>
      </c>
      <c r="K17" s="104">
        <f>'[2]Abs_rel diff'!CH329</f>
        <v>0.54620000000000002</v>
      </c>
      <c r="L17" s="105">
        <f>'[2]Abs_rel diff'!CI329</f>
        <v>53.3322</v>
      </c>
      <c r="M17" s="106">
        <f>'[2]Abs_rel diff'!BJ329</f>
        <v>1.5228999999999999</v>
      </c>
      <c r="N17" s="104">
        <f>'[2]Abs_rel diff'!BK329</f>
        <v>0.10290000000000001</v>
      </c>
      <c r="O17" s="105">
        <f>'[2]Abs_rel diff'!BL329</f>
        <v>2.6623000000000001</v>
      </c>
      <c r="P17" s="181">
        <f>'[3]Abs_rel diff'!$CZ$329/'[3]Abs_rel diff'!$DO$329</f>
        <v>1.1823234530769989E-2</v>
      </c>
      <c r="Q17" s="149"/>
    </row>
    <row r="18" spans="1:17" x14ac:dyDescent="0.25">
      <c r="B18" s="5" t="s">
        <v>66</v>
      </c>
      <c r="C18" s="103">
        <f>'[2]Abs_rel diff'!CG185</f>
        <v>2.5312000000000001</v>
      </c>
      <c r="D18" s="104">
        <f>'[2]Abs_rel diff'!CH185</f>
        <v>0.63570000000000004</v>
      </c>
      <c r="E18" s="105">
        <f>'[2]Abs_rel diff'!CI185</f>
        <v>10.078900000000001</v>
      </c>
      <c r="F18" s="103">
        <f>'[2]Abs_rel diff'!BJ185</f>
        <v>3.6063999999999998</v>
      </c>
      <c r="G18" s="104">
        <f>'[2]Abs_rel diff'!BK185</f>
        <v>-0.75580000000000003</v>
      </c>
      <c r="H18" s="105">
        <f>'[2]Abs_rel diff'!BL185</f>
        <v>7.8254000000000001</v>
      </c>
      <c r="I18" s="232">
        <f>'[3]Abs_rel diff'!$CZ$185/'[3]Abs_rel diff'!$DO$185</f>
        <v>7.1997267361924213E-3</v>
      </c>
      <c r="J18" s="106">
        <f>'[2]Abs_rel diff'!CG193</f>
        <v>2.9628999999999999</v>
      </c>
      <c r="K18" s="104">
        <f>'[2]Abs_rel diff'!CH193</f>
        <v>0.17660000000000001</v>
      </c>
      <c r="L18" s="105">
        <f>'[2]Abs_rel diff'!CI193</f>
        <v>49.710999999999999</v>
      </c>
      <c r="M18" s="106">
        <f>'[2]Abs_rel diff'!BJ193</f>
        <v>1.0259</v>
      </c>
      <c r="N18" s="104">
        <f>'[2]Abs_rel diff'!BK193</f>
        <v>-1.7318</v>
      </c>
      <c r="O18" s="105">
        <f>'[2]Abs_rel diff'!BL193</f>
        <v>2.8136000000000001</v>
      </c>
      <c r="P18" s="181">
        <f>'[3]Abs_rel diff'!$CZ$193/'[3]Abs_rel diff'!$DO$193</f>
        <v>5.7790313376832395E-3</v>
      </c>
      <c r="Q18" s="149"/>
    </row>
    <row r="19" spans="1:17" x14ac:dyDescent="0.25">
      <c r="A19" s="148" t="s">
        <v>83</v>
      </c>
      <c r="B19" s="5" t="s">
        <v>283</v>
      </c>
      <c r="C19" s="103">
        <f>'[2]Abs_rel diff'!CG287</f>
        <v>8.0128000000000004</v>
      </c>
      <c r="D19" s="104">
        <f>'[2]Abs_rel diff'!CH287</f>
        <v>6.6128</v>
      </c>
      <c r="E19" s="105">
        <f>'[2]Abs_rel diff'!CI287</f>
        <v>9.7091999999999992</v>
      </c>
      <c r="F19" s="103">
        <f>'[2]Abs_rel diff'!BJ287</f>
        <v>117.81100000000001</v>
      </c>
      <c r="G19" s="104">
        <f>'[2]Abs_rel diff'!BK287</f>
        <v>109.8683</v>
      </c>
      <c r="H19" s="105">
        <f>'[2]Abs_rel diff'!BL287</f>
        <v>124.919</v>
      </c>
      <c r="I19" s="232">
        <f>'[3]Abs_rel diff'!$CZ$287/'[3]Abs_rel diff'!$DO$287</f>
        <v>0.10468386336956913</v>
      </c>
      <c r="J19" s="106">
        <f>'[2]Abs_rel diff'!CG291</f>
        <v>8.5016999999999996</v>
      </c>
      <c r="K19" s="104">
        <f>'[2]Abs_rel diff'!CH291</f>
        <v>5.6948999999999996</v>
      </c>
      <c r="L19" s="105">
        <f>'[2]Abs_rel diff'!CI291</f>
        <v>12.691700000000001</v>
      </c>
      <c r="M19" s="106">
        <f>'[2]Abs_rel diff'!BJ291</f>
        <v>32.222000000000001</v>
      </c>
      <c r="N19" s="104">
        <f>'[2]Abs_rel diff'!BK291</f>
        <v>27.988</v>
      </c>
      <c r="O19" s="105">
        <f>'[2]Abs_rel diff'!BL291</f>
        <v>36.209899999999998</v>
      </c>
      <c r="P19" s="181">
        <f>'[3]Abs_rel diff'!$CZ$291/'[3]Abs_rel diff'!$DO$291</f>
        <v>8.160854592576515E-2</v>
      </c>
      <c r="Q19" s="149"/>
    </row>
    <row r="20" spans="1:17" x14ac:dyDescent="0.25">
      <c r="B20" s="5" t="s">
        <v>67</v>
      </c>
      <c r="C20" s="103">
        <f>'[2]Abs_rel diff'!CG166</f>
        <v>7.2275999999999998</v>
      </c>
      <c r="D20" s="104">
        <f>'[2]Abs_rel diff'!CH166</f>
        <v>6.6902999999999997</v>
      </c>
      <c r="E20" s="105">
        <f>'[2]Abs_rel diff'!CI166</f>
        <v>7.8079000000000001</v>
      </c>
      <c r="F20" s="103">
        <f>'[2]Abs_rel diff'!BJ166</f>
        <v>299.9119</v>
      </c>
      <c r="G20" s="104">
        <f>'[2]Abs_rel diff'!BK166</f>
        <v>292.57150000000001</v>
      </c>
      <c r="H20" s="105">
        <f>'[2]Abs_rel diff'!BL166</f>
        <v>307.43639999999999</v>
      </c>
      <c r="I20" s="232">
        <f>'[3]Abs_rel diff'!$CZ$166/'[3]Abs_rel diff'!$DO$166</f>
        <v>0.10936737622212009</v>
      </c>
      <c r="J20" s="106">
        <f>'[2]Abs_rel diff'!CG170</f>
        <v>4.7477</v>
      </c>
      <c r="K20" s="104">
        <f>'[2]Abs_rel diff'!CH170</f>
        <v>4.1792999999999996</v>
      </c>
      <c r="L20" s="105">
        <f>'[2]Abs_rel diff'!CI170</f>
        <v>5.3933</v>
      </c>
      <c r="M20" s="106">
        <f>'[2]Abs_rel diff'!BJ170</f>
        <v>66.981999999999999</v>
      </c>
      <c r="N20" s="104">
        <f>'[2]Abs_rel diff'!BK170</f>
        <v>62.857399999999998</v>
      </c>
      <c r="O20" s="105">
        <f>'[2]Abs_rel diff'!BL170</f>
        <v>70.801900000000003</v>
      </c>
      <c r="P20" s="181">
        <f>'[3]Abs_rel diff'!$CZ$170/'[3]Abs_rel diff'!$DO$170</f>
        <v>7.0486808531953465E-2</v>
      </c>
      <c r="Q20" s="149"/>
    </row>
    <row r="21" spans="1:17" x14ac:dyDescent="0.25">
      <c r="B21" s="5" t="s">
        <v>68</v>
      </c>
      <c r="C21" s="103">
        <f>'[2]Abs_rel diff'!CG37</f>
        <v>10.583500000000001</v>
      </c>
      <c r="D21" s="104">
        <f>'[2]Abs_rel diff'!CH37</f>
        <v>9.0437999999999992</v>
      </c>
      <c r="E21" s="105">
        <f>'[2]Abs_rel diff'!CI37</f>
        <v>12.385300000000001</v>
      </c>
      <c r="F21" s="103">
        <f>'[2]Abs_rel diff'!BJ37</f>
        <v>56.192900000000002</v>
      </c>
      <c r="G21" s="104">
        <f>'[2]Abs_rel diff'!BK37</f>
        <v>53.8508</v>
      </c>
      <c r="H21" s="105">
        <f>'[2]Abs_rel diff'!BL37</f>
        <v>58.52</v>
      </c>
      <c r="I21" s="232">
        <f>'[3]Abs_rel diff'!$CZ$37/'[3]Abs_rel diff'!$DO$37</f>
        <v>2.8489966959601111E-3</v>
      </c>
      <c r="J21" s="106">
        <f>'[2]Abs_rel diff'!CG39</f>
        <v>4.843</v>
      </c>
      <c r="K21" s="104">
        <f>'[2]Abs_rel diff'!CH39</f>
        <v>3.7536</v>
      </c>
      <c r="L21" s="105">
        <f>'[2]Abs_rel diff'!CI39</f>
        <v>6.2487000000000004</v>
      </c>
      <c r="M21" s="106">
        <f>'[2]Abs_rel diff'!BJ39</f>
        <v>12.039199999999999</v>
      </c>
      <c r="N21" s="104">
        <f>'[2]Abs_rel diff'!BK39</f>
        <v>10.4434</v>
      </c>
      <c r="O21" s="105">
        <f>'[2]Abs_rel diff'!BL39</f>
        <v>13.473100000000001</v>
      </c>
      <c r="P21" s="181">
        <f>'[3]Abs_rel diff'!$CZ$39/'[3]Abs_rel diff'!$DO$39</f>
        <v>2.3889863413586615E-3</v>
      </c>
      <c r="Q21" s="149"/>
    </row>
    <row r="22" spans="1:17" x14ac:dyDescent="0.25">
      <c r="B22" s="5" t="s">
        <v>69</v>
      </c>
      <c r="C22" s="103">
        <f>'[2]Abs_rel diff'!CG260</f>
        <v>18.5029</v>
      </c>
      <c r="D22" s="104">
        <f>'[2]Abs_rel diff'!CH260</f>
        <v>16.219899999999999</v>
      </c>
      <c r="E22" s="105">
        <f>'[2]Abs_rel diff'!CI260</f>
        <v>21.107199999999999</v>
      </c>
      <c r="F22" s="103">
        <f>'[2]Abs_rel diff'!BJ260</f>
        <v>66.379900000000006</v>
      </c>
      <c r="G22" s="104">
        <f>'[2]Abs_rel diff'!BK260</f>
        <v>64.681799999999996</v>
      </c>
      <c r="H22" s="105">
        <f>'[2]Abs_rel diff'!BL260</f>
        <v>68.308300000000003</v>
      </c>
      <c r="I22" s="232">
        <f>'[3]Abs_rel diff'!$CZ$260/'[3]Abs_rel diff'!$DO$260</f>
        <v>1.4838411803929122E-2</v>
      </c>
      <c r="J22" s="106">
        <f>'[2]Abs_rel diff'!CG262</f>
        <v>10.128299999999999</v>
      </c>
      <c r="K22" s="104">
        <f>'[2]Abs_rel diff'!CH262</f>
        <v>7.6090999999999998</v>
      </c>
      <c r="L22" s="105">
        <f>'[2]Abs_rel diff'!CI262</f>
        <v>13.4815</v>
      </c>
      <c r="M22" s="106">
        <f>'[2]Abs_rel diff'!BJ262</f>
        <v>7.5312999999999999</v>
      </c>
      <c r="N22" s="104">
        <f>'[2]Abs_rel diff'!BK262</f>
        <v>6.9309000000000003</v>
      </c>
      <c r="O22" s="105">
        <f>'[2]Abs_rel diff'!BL262</f>
        <v>8.1389999999999993</v>
      </c>
      <c r="P22" s="181">
        <f>'[3]Abs_rel diff'!$CZ$262/'[3]Abs_rel diff'!$DO$262</f>
        <v>6.442782892557869E-3</v>
      </c>
      <c r="Q22" s="149"/>
    </row>
    <row r="23" spans="1:17" x14ac:dyDescent="0.25">
      <c r="B23" s="5" t="s">
        <v>70</v>
      </c>
      <c r="C23" s="103">
        <f>'[2]Abs_rel diff'!CG225</f>
        <v>4.5095999999999998</v>
      </c>
      <c r="D23" s="104">
        <f>'[2]Abs_rel diff'!CH225</f>
        <v>3.8573</v>
      </c>
      <c r="E23" s="105">
        <f>'[2]Abs_rel diff'!CI225</f>
        <v>5.2721999999999998</v>
      </c>
      <c r="F23" s="103">
        <f>'[2]Abs_rel diff'!BJ225</f>
        <v>177.6395</v>
      </c>
      <c r="G23" s="104">
        <f>'[2]Abs_rel diff'!BK225</f>
        <v>163.16739999999999</v>
      </c>
      <c r="H23" s="105">
        <f>'[2]Abs_rel diff'!BL225</f>
        <v>191.02289999999999</v>
      </c>
      <c r="I23" s="232">
        <f>'[3]Abs_rel diff'!$CZ$225/'[3]Abs_rel diff'!$DO$225</f>
        <v>8.790451456569634E-2</v>
      </c>
      <c r="J23" s="106">
        <f>'[2]Abs_rel diff'!CG228</f>
        <v>6.9433999999999996</v>
      </c>
      <c r="K23" s="104">
        <f>'[2]Abs_rel diff'!CH228</f>
        <v>5.3331999999999997</v>
      </c>
      <c r="L23" s="105">
        <f>'[2]Abs_rel diff'!CI228</f>
        <v>9.0399999999999991</v>
      </c>
      <c r="M23" s="106">
        <f>'[2]Abs_rel diff'!BJ228</f>
        <v>64.177999999999997</v>
      </c>
      <c r="N23" s="104">
        <f>'[2]Abs_rel diff'!BK228</f>
        <v>57.9542</v>
      </c>
      <c r="O23" s="105">
        <f>'[2]Abs_rel diff'!BL228</f>
        <v>70.358500000000006</v>
      </c>
      <c r="P23" s="181">
        <f>'[3]Abs_rel diff'!$CZ$228/'[3]Abs_rel diff'!$DO$228</f>
        <v>9.0643768774070488E-2</v>
      </c>
      <c r="Q23" s="149"/>
    </row>
    <row r="24" spans="1:17" x14ac:dyDescent="0.25">
      <c r="B24" s="173" t="s">
        <v>71</v>
      </c>
      <c r="C24" s="187">
        <f>'[2]Abs_rel diff'!CG107</f>
        <v>4.4805000000000001</v>
      </c>
      <c r="D24" s="188">
        <f>'[2]Abs_rel diff'!CH107</f>
        <v>3.7399</v>
      </c>
      <c r="E24" s="189">
        <f>'[2]Abs_rel diff'!CI107</f>
        <v>5.3677000000000001</v>
      </c>
      <c r="F24" s="187">
        <f>'[2]Abs_rel diff'!BJ107</f>
        <v>181.4306</v>
      </c>
      <c r="G24" s="188">
        <f>'[2]Abs_rel diff'!BK107</f>
        <v>162.8175</v>
      </c>
      <c r="H24" s="189">
        <f>'[2]Abs_rel diff'!BL107</f>
        <v>196.727</v>
      </c>
      <c r="I24" s="233">
        <f>'[3]Abs_rel diff'!$CZ$107/'[3]Abs_rel diff'!$DO$107</f>
        <v>5.1156055106043541E-2</v>
      </c>
      <c r="J24" s="190">
        <f>'[2]Abs_rel diff'!CG109</f>
        <v>9.0337999999999994</v>
      </c>
      <c r="K24" s="188">
        <f>'[2]Abs_rel diff'!CH109</f>
        <v>6.5770999999999997</v>
      </c>
      <c r="L24" s="191">
        <f>'[2]Abs_rel diff'!CI109</f>
        <v>12.408300000000001</v>
      </c>
      <c r="M24" s="190">
        <f>'[2]Abs_rel diff'!BJ109</f>
        <v>67.424000000000007</v>
      </c>
      <c r="N24" s="188">
        <f>'[2]Abs_rel diff'!BK109</f>
        <v>60.675800000000002</v>
      </c>
      <c r="O24" s="189">
        <f>'[2]Abs_rel diff'!BL109</f>
        <v>73.928899999999999</v>
      </c>
      <c r="P24" s="234">
        <f>'[3]Abs_rel diff'!$CZ$109/'[3]Abs_rel diff'!$DO$109</f>
        <v>6.2019434266052588E-2</v>
      </c>
      <c r="Q24" s="149"/>
    </row>
    <row r="25" spans="1:17" x14ac:dyDescent="0.25">
      <c r="B25" s="61" t="s">
        <v>332</v>
      </c>
      <c r="C25" s="254">
        <f>_xlfn.QUARTILE.INC(C5:C24,2)</f>
        <v>4.49505</v>
      </c>
      <c r="D25" s="175">
        <f>_xlfn.QUARTILE.INC(C5:C24,1)</f>
        <v>3.7061000000000002</v>
      </c>
      <c r="E25" s="176">
        <f>_xlfn.QUARTILE.INC(C5:C24,3)</f>
        <v>6.1073249999999994</v>
      </c>
      <c r="F25" s="254">
        <f>_xlfn.QUARTILE.INC(F5:F24,2)</f>
        <v>34.842799999999997</v>
      </c>
      <c r="G25" s="175">
        <f>_xlfn.QUARTILE.INC(F5:F24,1)</f>
        <v>18.479050000000001</v>
      </c>
      <c r="H25" s="176">
        <f>_xlfn.QUARTILE.INC(F5:F24,3)</f>
        <v>94.190074999999993</v>
      </c>
      <c r="I25" s="255">
        <f>_xlfn.QUARTILE.INC(I5:I24,2)</f>
        <v>4.5824041784637989E-2</v>
      </c>
      <c r="J25" s="221">
        <f>_xlfn.QUARTILE.INC(J5:J24,2)</f>
        <v>4.7277000000000005</v>
      </c>
      <c r="K25" s="175">
        <f>_xlfn.QUARTILE.INC(J5:J24,1)</f>
        <v>2.7889249999999999</v>
      </c>
      <c r="L25" s="176">
        <f>_xlfn.QUARTILE.INC(J5:J24,3)</f>
        <v>5.9618000000000002</v>
      </c>
      <c r="M25" s="221">
        <f>_xlfn.QUARTILE.INC(M5:M24,2)</f>
        <v>8.4595000000000002</v>
      </c>
      <c r="N25" s="175">
        <f>_xlfn.QUARTILE.INC(M5:M24,1)</f>
        <v>4.0117499999999993</v>
      </c>
      <c r="O25" s="176">
        <f>_xlfn.QUARTILE.INC(M5:M24,3)</f>
        <v>30.728225000000002</v>
      </c>
      <c r="P25" s="255">
        <f>_xlfn.QUARTILE.INC(P5:P24,2)</f>
        <v>2.3161466734857087E-2</v>
      </c>
    </row>
    <row r="26" spans="1:17" x14ac:dyDescent="0.25">
      <c r="C26" s="254"/>
      <c r="F26" s="254"/>
      <c r="I26" s="255"/>
      <c r="J26" s="221"/>
      <c r="M26" s="221"/>
      <c r="P26" s="255"/>
    </row>
    <row r="27" spans="1:17" x14ac:dyDescent="0.25">
      <c r="A27" s="148" t="s">
        <v>309</v>
      </c>
      <c r="C27" s="148"/>
      <c r="D27" s="148"/>
      <c r="E27" s="148"/>
    </row>
    <row r="30" spans="1:17" x14ac:dyDescent="0.25">
      <c r="B30" s="56"/>
    </row>
  </sheetData>
  <mergeCells count="6">
    <mergeCell ref="D4:E4"/>
    <mergeCell ref="G4:H4"/>
    <mergeCell ref="J3:O3"/>
    <mergeCell ref="C3:H3"/>
    <mergeCell ref="K4:L4"/>
    <mergeCell ref="N4:O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5"/>
  <sheetViews>
    <sheetView zoomScale="85" zoomScaleNormal="85" workbookViewId="0">
      <selection activeCell="Q4" sqref="Q4:AD40"/>
    </sheetView>
  </sheetViews>
  <sheetFormatPr defaultRowHeight="15" x14ac:dyDescent="0.25"/>
  <cols>
    <col min="1" max="1" width="4.140625" style="108" customWidth="1"/>
    <col min="2" max="2" width="9.140625" style="108"/>
    <col min="3" max="3" width="22" style="150" customWidth="1"/>
    <col min="4" max="4" width="6.28515625" style="107" customWidth="1"/>
    <col min="5" max="5" width="6.28515625" style="99" customWidth="1"/>
    <col min="6" max="6" width="6.28515625" style="107" customWidth="1"/>
    <col min="7" max="7" width="6.28515625" style="99" customWidth="1"/>
    <col min="8" max="8" width="6.28515625" style="107" customWidth="1"/>
    <col min="9" max="9" width="6.28515625" style="99" customWidth="1"/>
    <col min="10" max="10" width="6.28515625" style="107" customWidth="1"/>
    <col min="11" max="11" width="6.28515625" style="99" customWidth="1"/>
    <col min="12" max="12" width="6.42578125" style="107" customWidth="1"/>
    <col min="13" max="13" width="6.28515625" style="99" customWidth="1"/>
    <col min="14" max="14" width="6.28515625" style="107" customWidth="1"/>
    <col min="15" max="16" width="6.28515625" style="99" customWidth="1"/>
    <col min="17" max="17" width="9.140625" style="99" customWidth="1"/>
    <col min="18" max="18" width="22" style="108" customWidth="1"/>
    <col min="19" max="19" width="7.28515625" style="109" customWidth="1"/>
    <col min="20" max="20" width="7.28515625" style="99" customWidth="1"/>
    <col min="21" max="21" width="7.28515625" style="109" customWidth="1"/>
    <col min="22" max="22" width="7.28515625" style="99" customWidth="1"/>
    <col min="23" max="23" width="7.28515625" style="109" customWidth="1"/>
    <col min="24" max="24" width="7.28515625" style="99" customWidth="1"/>
    <col min="25" max="25" width="7.28515625" style="109" customWidth="1"/>
    <col min="26" max="26" width="7.28515625" style="99" customWidth="1"/>
    <col min="27" max="27" width="7.28515625" style="109" customWidth="1"/>
    <col min="28" max="28" width="7.28515625" style="99" customWidth="1"/>
    <col min="29" max="29" width="7.28515625" style="109" customWidth="1"/>
    <col min="30" max="30" width="7.28515625" style="99" customWidth="1"/>
    <col min="31" max="16384" width="9.140625" style="108"/>
  </cols>
  <sheetData>
    <row r="1" spans="1:31" x14ac:dyDescent="0.25">
      <c r="A1" s="71" t="s">
        <v>320</v>
      </c>
    </row>
    <row r="2" spans="1:31" x14ac:dyDescent="0.25">
      <c r="A2" s="108" t="s">
        <v>323</v>
      </c>
      <c r="Q2" s="108" t="s">
        <v>324</v>
      </c>
    </row>
    <row r="3" spans="1:31" x14ac:dyDescent="0.25">
      <c r="B3" s="56"/>
      <c r="C3" s="56"/>
      <c r="D3" s="56"/>
      <c r="E3" s="56"/>
      <c r="F3" s="56"/>
      <c r="G3" s="56"/>
      <c r="H3" s="56"/>
      <c r="I3" s="56"/>
      <c r="J3" s="56"/>
      <c r="K3" s="56"/>
      <c r="L3" s="56"/>
      <c r="M3" s="56"/>
      <c r="N3" s="56"/>
      <c r="O3" s="56"/>
      <c r="P3" s="56"/>
      <c r="Q3" s="56"/>
      <c r="S3" s="56"/>
      <c r="T3" s="56"/>
      <c r="U3" s="56"/>
      <c r="V3" s="56"/>
      <c r="W3" s="56"/>
      <c r="X3" s="56"/>
      <c r="Y3" s="56"/>
      <c r="Z3" s="56"/>
      <c r="AA3" s="56"/>
      <c r="AB3" s="56"/>
      <c r="AC3" s="56"/>
      <c r="AD3" s="56"/>
    </row>
    <row r="4" spans="1:31" x14ac:dyDescent="0.25">
      <c r="B4" s="56"/>
      <c r="C4" s="56"/>
      <c r="D4" s="277" t="s">
        <v>84</v>
      </c>
      <c r="E4" s="277"/>
      <c r="F4" s="277"/>
      <c r="G4" s="277"/>
      <c r="H4" s="277"/>
      <c r="I4" s="277"/>
      <c r="J4" s="277"/>
      <c r="K4" s="277"/>
      <c r="L4" s="277"/>
      <c r="M4" s="277"/>
      <c r="N4" s="277"/>
      <c r="O4" s="277"/>
      <c r="P4" s="231"/>
      <c r="Q4" s="231"/>
      <c r="R4" s="56"/>
      <c r="S4" s="277" t="s">
        <v>92</v>
      </c>
      <c r="T4" s="277"/>
      <c r="U4" s="277"/>
      <c r="V4" s="277"/>
      <c r="W4" s="277"/>
      <c r="X4" s="277"/>
      <c r="Y4" s="277"/>
      <c r="Z4" s="277"/>
      <c r="AA4" s="277"/>
      <c r="AB4" s="277"/>
      <c r="AC4" s="277"/>
      <c r="AD4" s="277"/>
    </row>
    <row r="5" spans="1:31" x14ac:dyDescent="0.25">
      <c r="A5" s="56"/>
      <c r="B5" s="56"/>
      <c r="C5" s="192"/>
      <c r="D5" s="278" t="s">
        <v>85</v>
      </c>
      <c r="E5" s="278"/>
      <c r="F5" s="278"/>
      <c r="G5" s="278"/>
      <c r="H5" s="278"/>
      <c r="I5" s="278"/>
      <c r="J5" s="278"/>
      <c r="K5" s="278"/>
      <c r="L5" s="278"/>
      <c r="M5" s="278"/>
      <c r="N5" s="278"/>
      <c r="O5" s="278"/>
      <c r="P5" s="228"/>
      <c r="Q5" s="228"/>
      <c r="R5" s="56"/>
      <c r="S5" s="278" t="s">
        <v>85</v>
      </c>
      <c r="T5" s="278"/>
      <c r="U5" s="278"/>
      <c r="V5" s="278"/>
      <c r="W5" s="278"/>
      <c r="X5" s="278"/>
      <c r="Y5" s="278"/>
      <c r="Z5" s="278"/>
      <c r="AA5" s="278"/>
      <c r="AB5" s="278"/>
      <c r="AC5" s="278"/>
      <c r="AD5" s="278"/>
    </row>
    <row r="6" spans="1:31" x14ac:dyDescent="0.25">
      <c r="A6" s="56"/>
      <c r="B6" s="56"/>
      <c r="C6" s="192"/>
      <c r="D6" s="275" t="s">
        <v>86</v>
      </c>
      <c r="E6" s="275"/>
      <c r="F6" s="275" t="s">
        <v>87</v>
      </c>
      <c r="G6" s="275"/>
      <c r="H6" s="275" t="s">
        <v>88</v>
      </c>
      <c r="I6" s="275"/>
      <c r="J6" s="275" t="s">
        <v>89</v>
      </c>
      <c r="K6" s="275"/>
      <c r="L6" s="275" t="s">
        <v>90</v>
      </c>
      <c r="M6" s="275"/>
      <c r="N6" s="275" t="s">
        <v>91</v>
      </c>
      <c r="O6" s="275"/>
      <c r="P6" s="219"/>
      <c r="Q6" s="219"/>
      <c r="R6" s="56"/>
      <c r="S6" s="275" t="s">
        <v>86</v>
      </c>
      <c r="T6" s="275"/>
      <c r="U6" s="275" t="s">
        <v>87</v>
      </c>
      <c r="V6" s="275"/>
      <c r="W6" s="275" t="s">
        <v>88</v>
      </c>
      <c r="X6" s="275"/>
      <c r="Y6" s="275" t="s">
        <v>89</v>
      </c>
      <c r="Z6" s="275"/>
      <c r="AA6" s="275" t="s">
        <v>90</v>
      </c>
      <c r="AB6" s="275"/>
      <c r="AC6" s="275" t="s">
        <v>91</v>
      </c>
      <c r="AD6" s="279"/>
      <c r="AE6" s="56"/>
    </row>
    <row r="7" spans="1:31" s="71" customFormat="1" x14ac:dyDescent="0.25">
      <c r="A7" s="56"/>
      <c r="B7" s="56" t="s">
        <v>75</v>
      </c>
      <c r="C7" s="192" t="s">
        <v>8</v>
      </c>
      <c r="D7" s="275">
        <f>'[2]Abs_rel diff'!$CG$119</f>
        <v>2.6846000000000001</v>
      </c>
      <c r="E7" s="275"/>
      <c r="F7" s="275">
        <f>'[2]Abs_rel diff'!$CG$120</f>
        <v>2.5775000000000001</v>
      </c>
      <c r="G7" s="275"/>
      <c r="H7" s="275">
        <f>'[2]Abs_rel diff'!$CG$121</f>
        <v>3.0291000000000001</v>
      </c>
      <c r="I7" s="275"/>
      <c r="J7" s="275">
        <f>'[2]Abs_rel diff'!$CG$122</f>
        <v>3.2795000000000001</v>
      </c>
      <c r="K7" s="275"/>
      <c r="L7" s="275">
        <f>'[2]Abs_rel diff'!$CG$123</f>
        <v>3.1755</v>
      </c>
      <c r="M7" s="275"/>
      <c r="N7" s="275">
        <f>'[2]Abs_rel diff'!$CG$124</f>
        <v>3.6154999999999999</v>
      </c>
      <c r="O7" s="275"/>
      <c r="P7" s="219"/>
      <c r="Q7" s="56" t="s">
        <v>75</v>
      </c>
      <c r="R7" s="192" t="s">
        <v>8</v>
      </c>
      <c r="S7" s="275">
        <f>'[2]Abs_rel diff'!$BJ$119</f>
        <v>46.3581</v>
      </c>
      <c r="T7" s="275"/>
      <c r="U7" s="275">
        <f>'[2]Abs_rel diff'!$BJ$120</f>
        <v>57.419600000000003</v>
      </c>
      <c r="V7" s="275"/>
      <c r="W7" s="275">
        <f>'[2]Abs_rel diff'!$BJ$121</f>
        <v>66.588499999999996</v>
      </c>
      <c r="X7" s="275"/>
      <c r="Y7" s="275">
        <f>'[2]Abs_rel diff'!$BJ$122</f>
        <v>83.221500000000006</v>
      </c>
      <c r="Z7" s="275"/>
      <c r="AA7" s="275">
        <f>'[2]Abs_rel diff'!$BJ$123</f>
        <v>87.092600000000004</v>
      </c>
      <c r="AB7" s="275"/>
      <c r="AC7" s="275">
        <f>'[2]Abs_rel diff'!$BJ$124</f>
        <v>112.52419999999999</v>
      </c>
      <c r="AD7" s="279"/>
      <c r="AE7" s="56"/>
    </row>
    <row r="8" spans="1:31" x14ac:dyDescent="0.25">
      <c r="A8" s="56"/>
      <c r="B8" s="56"/>
      <c r="C8" s="192"/>
      <c r="D8" s="235">
        <f>'[2]Abs_rel diff'!$CH$119</f>
        <v>2.2222</v>
      </c>
      <c r="E8" s="16">
        <f>'[2]Abs_rel diff'!$CI$119</f>
        <v>3.2433000000000001</v>
      </c>
      <c r="F8" s="92">
        <f>'[2]Abs_rel diff'!$CH$120</f>
        <v>2.2082000000000002</v>
      </c>
      <c r="G8" s="16">
        <f>'[2]Abs_rel diff'!$CI$120</f>
        <v>3.0085999999999999</v>
      </c>
      <c r="H8" s="92">
        <f>'[2]Abs_rel diff'!$CH$121</f>
        <v>2.6467000000000001</v>
      </c>
      <c r="I8" s="16">
        <f>'[2]Abs_rel diff'!$CI$121</f>
        <v>3.4666999999999999</v>
      </c>
      <c r="J8" s="92">
        <f>'[2]Abs_rel diff'!$CH$122</f>
        <v>2.9127000000000001</v>
      </c>
      <c r="K8" s="16">
        <f>'[2]Abs_rel diff'!$CI$122</f>
        <v>3.6924999999999999</v>
      </c>
      <c r="L8" s="92">
        <f>'[2]Abs_rel diff'!$CH$123</f>
        <v>2.8624999999999998</v>
      </c>
      <c r="M8" s="16">
        <f>'[2]Abs_rel diff'!$CI$123</f>
        <v>3.5226999999999999</v>
      </c>
      <c r="N8" s="92">
        <f>'[2]Abs_rel diff'!$CH$124</f>
        <v>3.2930000000000001</v>
      </c>
      <c r="O8" s="16">
        <f>'[2]Abs_rel diff'!$CI$124</f>
        <v>3.9695999999999998</v>
      </c>
      <c r="P8" s="16"/>
      <c r="Q8" s="56"/>
      <c r="R8" s="192"/>
      <c r="S8" s="92">
        <f>'[2]Abs_rel diff'!$BK$119</f>
        <v>39.094499999999996</v>
      </c>
      <c r="T8" s="16">
        <f>'[2]Abs_rel diff'!$BL$119</f>
        <v>54.2333</v>
      </c>
      <c r="U8" s="92">
        <f>'[2]Abs_rel diff'!$BK$120</f>
        <v>49.474299999999999</v>
      </c>
      <c r="V8" s="16">
        <f>'[2]Abs_rel diff'!$BL$120</f>
        <v>65.277500000000003</v>
      </c>
      <c r="W8" s="92">
        <f>'[2]Abs_rel diff'!$BK$121</f>
        <v>60.478999999999999</v>
      </c>
      <c r="X8" s="16">
        <f>'[2]Abs_rel diff'!$BL$121</f>
        <v>73.417299999999997</v>
      </c>
      <c r="Y8" s="92">
        <f>'[2]Abs_rel diff'!$BK$122</f>
        <v>76.891800000000003</v>
      </c>
      <c r="Z8" s="16">
        <f>'[2]Abs_rel diff'!$BL$122</f>
        <v>89.725099999999998</v>
      </c>
      <c r="AA8" s="92">
        <f>'[2]Abs_rel diff'!$BK$123</f>
        <v>80.716899999999995</v>
      </c>
      <c r="AB8" s="16">
        <f>'[2]Abs_rel diff'!$BL$123</f>
        <v>94.015100000000004</v>
      </c>
      <c r="AC8" s="92">
        <f>'[2]Abs_rel diff'!$BK$124</f>
        <v>106.1605</v>
      </c>
      <c r="AD8" s="95">
        <f>'[2]Abs_rel diff'!$BL$124</f>
        <v>118.8464</v>
      </c>
      <c r="AE8" s="56"/>
    </row>
    <row r="9" spans="1:31" s="71" customFormat="1" x14ac:dyDescent="0.25">
      <c r="A9" s="56"/>
      <c r="B9" s="56"/>
      <c r="C9" s="192" t="s">
        <v>10</v>
      </c>
      <c r="D9" s="193"/>
      <c r="E9" s="17"/>
      <c r="F9" s="193"/>
      <c r="G9" s="17"/>
      <c r="H9" s="275">
        <f>'[2]Abs_rel diff'!$CG$337</f>
        <v>4.3292999999999999</v>
      </c>
      <c r="I9" s="275"/>
      <c r="J9" s="275">
        <f>'[2]Abs_rel diff'!$CG$338</f>
        <v>4.0686</v>
      </c>
      <c r="K9" s="275"/>
      <c r="L9" s="275">
        <f>'[2]Abs_rel diff'!$CG$339</f>
        <v>4.6589</v>
      </c>
      <c r="M9" s="275"/>
      <c r="N9" s="275">
        <f>'[2]Abs_rel diff'!$CG$340</f>
        <v>3.7581000000000002</v>
      </c>
      <c r="O9" s="275"/>
      <c r="P9" s="219"/>
      <c r="Q9" s="56"/>
      <c r="R9" s="192" t="s">
        <v>10</v>
      </c>
      <c r="S9" s="93"/>
      <c r="T9" s="17"/>
      <c r="U9" s="93"/>
      <c r="V9" s="17"/>
      <c r="W9" s="275">
        <f>'[2]Abs_rel diff'!$BJ$337</f>
        <v>33.415300000000002</v>
      </c>
      <c r="X9" s="275"/>
      <c r="Y9" s="275">
        <f>'[2]Abs_rel diff'!$BJ$338</f>
        <v>30.823599999999999</v>
      </c>
      <c r="Z9" s="275"/>
      <c r="AA9" s="275">
        <f>'[2]Abs_rel diff'!$BJ$339</f>
        <v>33.527200000000001</v>
      </c>
      <c r="AB9" s="275"/>
      <c r="AC9" s="275">
        <f>'[2]Abs_rel diff'!$BJ$340</f>
        <v>28.840399999999999</v>
      </c>
      <c r="AD9" s="279"/>
      <c r="AE9" s="56"/>
    </row>
    <row r="10" spans="1:31" x14ac:dyDescent="0.25">
      <c r="A10" s="56"/>
      <c r="B10" s="56"/>
      <c r="C10" s="192"/>
      <c r="D10" s="92"/>
      <c r="E10" s="16"/>
      <c r="F10" s="92"/>
      <c r="G10" s="16"/>
      <c r="H10" s="92">
        <f>'[2]Abs_rel diff'!$CH$337</f>
        <v>3.6120999999999999</v>
      </c>
      <c r="I10" s="16">
        <f>'[2]Abs_rel diff'!$CI$337</f>
        <v>5.1890000000000001</v>
      </c>
      <c r="J10" s="92">
        <f>'[2]Abs_rel diff'!$CH$338</f>
        <v>3.4771999999999998</v>
      </c>
      <c r="K10" s="16">
        <f>'[2]Abs_rel diff'!$CI$338</f>
        <v>4.7606999999999999</v>
      </c>
      <c r="L10" s="92">
        <f>'[2]Abs_rel diff'!$CH$339</f>
        <v>4.0189000000000004</v>
      </c>
      <c r="M10" s="16">
        <f>'[2]Abs_rel diff'!$CI$339</f>
        <v>5.4008000000000003</v>
      </c>
      <c r="N10" s="92">
        <f>'[2]Abs_rel diff'!$CH$340</f>
        <v>3.2117</v>
      </c>
      <c r="O10" s="16">
        <f>'[2]Abs_rel diff'!$CI$340</f>
        <v>4.3975</v>
      </c>
      <c r="P10" s="16"/>
      <c r="Q10" s="56"/>
      <c r="R10" s="192"/>
      <c r="S10" s="94"/>
      <c r="T10" s="16"/>
      <c r="U10" s="94"/>
      <c r="V10" s="16"/>
      <c r="W10" s="92">
        <f>'[2]Abs_rel diff'!$BK$337</f>
        <v>30.341100000000001</v>
      </c>
      <c r="X10" s="16">
        <f>'[2]Abs_rel diff'!$BL$337</f>
        <v>36.472499999999997</v>
      </c>
      <c r="Y10" s="92">
        <f>'[2]Abs_rel diff'!$BK$338</f>
        <v>28.160399999999999</v>
      </c>
      <c r="Z10" s="16">
        <f>'[2]Abs_rel diff'!$BL$338</f>
        <v>33.511899999999997</v>
      </c>
      <c r="AA10" s="92">
        <f>'[2]Abs_rel diff'!$BK$339</f>
        <v>30.789899999999999</v>
      </c>
      <c r="AB10" s="16">
        <f>'[2]Abs_rel diff'!$BL$339</f>
        <v>35.815899999999999</v>
      </c>
      <c r="AC10" s="92">
        <f>'[2]Abs_rel diff'!$BK$340</f>
        <v>26.122399999999999</v>
      </c>
      <c r="AD10" s="95">
        <f>'[2]Abs_rel diff'!$BL$340</f>
        <v>31.5794</v>
      </c>
      <c r="AE10" s="56"/>
    </row>
    <row r="11" spans="1:31" s="71" customFormat="1" x14ac:dyDescent="0.25">
      <c r="A11" s="56"/>
      <c r="B11" s="56"/>
      <c r="C11" s="192" t="s">
        <v>76</v>
      </c>
      <c r="D11" s="275">
        <f>'[2]Abs_rel diff'!$CG$238</f>
        <v>2.6072000000000002</v>
      </c>
      <c r="E11" s="275"/>
      <c r="F11" s="275">
        <f>'[2]Abs_rel diff'!$CG$239</f>
        <v>2.9184999999999999</v>
      </c>
      <c r="G11" s="275"/>
      <c r="H11" s="275">
        <f>'[2]Abs_rel diff'!$CG$240</f>
        <v>3.8620999999999999</v>
      </c>
      <c r="I11" s="275"/>
      <c r="J11" s="275">
        <f>'[2]Abs_rel diff'!$CG$241</f>
        <v>4.1543000000000001</v>
      </c>
      <c r="K11" s="275"/>
      <c r="L11" s="275">
        <f>'[2]Abs_rel diff'!$CG$242</f>
        <v>5.1647999999999996</v>
      </c>
      <c r="M11" s="275"/>
      <c r="N11" s="275">
        <f>'[2]Abs_rel diff'!$CG$243</f>
        <v>6.3627000000000002</v>
      </c>
      <c r="O11" s="275"/>
      <c r="P11" s="219"/>
      <c r="Q11" s="56"/>
      <c r="R11" s="192" t="s">
        <v>76</v>
      </c>
      <c r="S11" s="275">
        <f>'[2]Abs_rel diff'!$BJ$238</f>
        <v>32.480800000000002</v>
      </c>
      <c r="T11" s="275"/>
      <c r="U11" s="275">
        <f>'[2]Abs_rel diff'!$BJ$239</f>
        <v>42.3157</v>
      </c>
      <c r="V11" s="275"/>
      <c r="W11" s="275">
        <f>'[2]Abs_rel diff'!$BJ$240</f>
        <v>45.078299999999999</v>
      </c>
      <c r="X11" s="275"/>
      <c r="Y11" s="275">
        <f>'[2]Abs_rel diff'!$BJ$241</f>
        <v>43.801400000000001</v>
      </c>
      <c r="Z11" s="275"/>
      <c r="AA11" s="275">
        <f>'[2]Abs_rel diff'!$BJ$242</f>
        <v>39.682099999999998</v>
      </c>
      <c r="AB11" s="275"/>
      <c r="AC11" s="275">
        <f>'[2]Abs_rel diff'!$BJ$243</f>
        <v>37.379199999999997</v>
      </c>
      <c r="AD11" s="279"/>
      <c r="AE11" s="56"/>
    </row>
    <row r="12" spans="1:31" x14ac:dyDescent="0.25">
      <c r="A12" s="56"/>
      <c r="B12" s="56"/>
      <c r="C12" s="192"/>
      <c r="D12" s="92">
        <f>'[2]Abs_rel diff'!$CH$238</f>
        <v>2.0918000000000001</v>
      </c>
      <c r="E12" s="16">
        <f>'[2]Abs_rel diff'!$CI$238</f>
        <v>3.2496</v>
      </c>
      <c r="F12" s="92">
        <f>'[2]Abs_rel diff'!$CH$239</f>
        <v>2.3546999999999998</v>
      </c>
      <c r="G12" s="16">
        <f>'[2]Abs_rel diff'!$CI$239</f>
        <v>3.6173000000000002</v>
      </c>
      <c r="H12" s="92">
        <f>'[2]Abs_rel diff'!$CH$240</f>
        <v>3.1385999999999998</v>
      </c>
      <c r="I12" s="16">
        <f>'[2]Abs_rel diff'!$CI$240</f>
        <v>4.7523</v>
      </c>
      <c r="J12" s="92">
        <f>'[2]Abs_rel diff'!$CH$241</f>
        <v>3.3938000000000001</v>
      </c>
      <c r="K12" s="16">
        <f>'[2]Abs_rel diff'!$CI$241</f>
        <v>5.0853000000000002</v>
      </c>
      <c r="L12" s="92">
        <f>'[2]Abs_rel diff'!$CH$242</f>
        <v>4.1638999999999999</v>
      </c>
      <c r="M12" s="16">
        <f>'[2]Abs_rel diff'!$CI$242</f>
        <v>6.4062999999999999</v>
      </c>
      <c r="N12" s="92">
        <f>'[2]Abs_rel diff'!$CH$243</f>
        <v>4.7173999999999996</v>
      </c>
      <c r="O12" s="16">
        <f>'[2]Abs_rel diff'!$CI$243</f>
        <v>8.5818999999999992</v>
      </c>
      <c r="P12" s="16"/>
      <c r="Q12" s="56"/>
      <c r="R12" s="192"/>
      <c r="S12" s="92">
        <f>'[2]Abs_rel diff'!$BK$238</f>
        <v>25.033200000000001</v>
      </c>
      <c r="T12" s="16">
        <f>'[2]Abs_rel diff'!$BL$238</f>
        <v>38.040100000000002</v>
      </c>
      <c r="U12" s="92">
        <f>'[2]Abs_rel diff'!$BK$239</f>
        <v>35.8262</v>
      </c>
      <c r="V12" s="16">
        <f>'[2]Abs_rel diff'!$BL$239</f>
        <v>48.745399999999997</v>
      </c>
      <c r="W12" s="92">
        <f>'[2]Abs_rel diff'!$BK$240</f>
        <v>38.965400000000002</v>
      </c>
      <c r="X12" s="16">
        <f>'[2]Abs_rel diff'!$BL$240</f>
        <v>51.021099999999997</v>
      </c>
      <c r="Y12" s="92">
        <f>'[2]Abs_rel diff'!$BK$241</f>
        <v>39.332799999999999</v>
      </c>
      <c r="Z12" s="16">
        <f>'[2]Abs_rel diff'!$BL$241</f>
        <v>48.416899999999998</v>
      </c>
      <c r="AA12" s="92">
        <f>'[2]Abs_rel diff'!$BK$242</f>
        <v>35.669400000000003</v>
      </c>
      <c r="AB12" s="16">
        <f>'[2]Abs_rel diff'!$BL$242</f>
        <v>42.941000000000003</v>
      </c>
      <c r="AC12" s="92">
        <f>'[2]Abs_rel diff'!$BK$243</f>
        <v>31.427600000000002</v>
      </c>
      <c r="AD12" s="95">
        <f>'[2]Abs_rel diff'!$BL$243</f>
        <v>41.693100000000001</v>
      </c>
      <c r="AE12" s="56"/>
    </row>
    <row r="13" spans="1:31" s="71" customFormat="1" x14ac:dyDescent="0.25">
      <c r="A13" s="56"/>
      <c r="B13" s="56"/>
      <c r="C13" s="192" t="s">
        <v>14</v>
      </c>
      <c r="D13" s="193"/>
      <c r="E13" s="17"/>
      <c r="F13" s="193"/>
      <c r="G13" s="17"/>
      <c r="H13" s="275">
        <f>'[2]Abs_rel diff'!$CG$47</f>
        <v>2.9965999999999999</v>
      </c>
      <c r="I13" s="275"/>
      <c r="J13" s="275">
        <f>'[2]Abs_rel diff'!$CG$48</f>
        <v>2.6987999999999999</v>
      </c>
      <c r="K13" s="275"/>
      <c r="L13" s="275">
        <f>'[2]Abs_rel diff'!$CG$49</f>
        <v>3.8921000000000001</v>
      </c>
      <c r="M13" s="275"/>
      <c r="N13" s="193"/>
      <c r="O13" s="17"/>
      <c r="P13" s="17"/>
      <c r="Q13" s="56"/>
      <c r="R13" s="192" t="s">
        <v>14</v>
      </c>
      <c r="S13" s="93"/>
      <c r="T13" s="17"/>
      <c r="U13" s="93"/>
      <c r="V13" s="17"/>
      <c r="W13" s="275">
        <f>'[2]Abs_rel diff'!$BJ$47</f>
        <v>52.045099999999998</v>
      </c>
      <c r="X13" s="275"/>
      <c r="Y13" s="275">
        <f>'[2]Abs_rel diff'!$BJ$48</f>
        <v>55.993400000000001</v>
      </c>
      <c r="Z13" s="275"/>
      <c r="AA13" s="275">
        <f>'[2]Abs_rel diff'!$BJ$49</f>
        <v>88.078699999999998</v>
      </c>
      <c r="AB13" s="275"/>
      <c r="AC13" s="93"/>
      <c r="AD13" s="194"/>
      <c r="AE13" s="56"/>
    </row>
    <row r="14" spans="1:31" x14ac:dyDescent="0.25">
      <c r="A14" s="56"/>
      <c r="B14" s="56"/>
      <c r="C14" s="192"/>
      <c r="D14" s="92"/>
      <c r="E14" s="16"/>
      <c r="F14" s="92"/>
      <c r="G14" s="16"/>
      <c r="H14" s="92">
        <f>'[2]Abs_rel diff'!$CH$47</f>
        <v>2.5790000000000002</v>
      </c>
      <c r="I14" s="16">
        <f>'[2]Abs_rel diff'!$CI$47</f>
        <v>3.4817999999999998</v>
      </c>
      <c r="J14" s="92">
        <f>'[2]Abs_rel diff'!$CH$48</f>
        <v>2.3734999999999999</v>
      </c>
      <c r="K14" s="16">
        <f>'[2]Abs_rel diff'!$CI$48</f>
        <v>3.0687000000000002</v>
      </c>
      <c r="L14" s="92">
        <f>'[2]Abs_rel diff'!$CH$49</f>
        <v>3.4777</v>
      </c>
      <c r="M14" s="16">
        <f>'[2]Abs_rel diff'!$CI$49</f>
        <v>4.3556999999999997</v>
      </c>
      <c r="N14" s="92"/>
      <c r="O14" s="16"/>
      <c r="P14" s="16"/>
      <c r="Q14" s="56"/>
      <c r="R14" s="192"/>
      <c r="S14" s="94"/>
      <c r="T14" s="16"/>
      <c r="U14" s="94"/>
      <c r="V14" s="16"/>
      <c r="W14" s="92">
        <f>'[2]Abs_rel diff'!$BK$47</f>
        <v>45.569400000000002</v>
      </c>
      <c r="X14" s="16">
        <f>'[2]Abs_rel diff'!$BL$47</f>
        <v>57.767800000000001</v>
      </c>
      <c r="Y14" s="92">
        <f>'[2]Abs_rel diff'!$BK$48</f>
        <v>50.091900000000003</v>
      </c>
      <c r="Z14" s="16">
        <f>'[2]Abs_rel diff'!$BL$48</f>
        <v>61.831299999999999</v>
      </c>
      <c r="AA14" s="92">
        <f>'[2]Abs_rel diff'!$BK$49</f>
        <v>82.023099999999999</v>
      </c>
      <c r="AB14" s="16">
        <f>'[2]Abs_rel diff'!$BL$49</f>
        <v>94.343400000000003</v>
      </c>
      <c r="AC14" s="94"/>
      <c r="AD14" s="95"/>
      <c r="AE14" s="56"/>
    </row>
    <row r="15" spans="1:31" s="71" customFormat="1" x14ac:dyDescent="0.25">
      <c r="A15" s="56"/>
      <c r="B15" s="56" t="s">
        <v>77</v>
      </c>
      <c r="C15" s="192" t="s">
        <v>321</v>
      </c>
      <c r="D15" s="193"/>
      <c r="E15" s="17"/>
      <c r="F15" s="193"/>
      <c r="G15" s="17"/>
      <c r="H15" s="276" t="s">
        <v>286</v>
      </c>
      <c r="I15" s="276"/>
      <c r="J15" s="275">
        <f>'[2]Abs_rel diff'!$CG$271</f>
        <v>3.0998000000000001</v>
      </c>
      <c r="K15" s="275"/>
      <c r="L15" s="275">
        <f>'[2]Abs_rel diff'!$CG$272</f>
        <v>3.1581999999999999</v>
      </c>
      <c r="M15" s="275"/>
      <c r="N15" s="275">
        <f>'[2]Abs_rel diff'!$CG$273</f>
        <v>1.0383</v>
      </c>
      <c r="O15" s="275"/>
      <c r="P15" s="219"/>
      <c r="Q15" s="56" t="s">
        <v>77</v>
      </c>
      <c r="R15" s="192" t="s">
        <v>321</v>
      </c>
      <c r="S15" s="93"/>
      <c r="T15" s="17"/>
      <c r="U15" s="93"/>
      <c r="V15" s="17"/>
      <c r="W15" s="275">
        <f>'[2]Abs_rel diff'!$BJ$270</f>
        <v>18.649000000000001</v>
      </c>
      <c r="X15" s="275"/>
      <c r="Y15" s="275">
        <f>'[2]Abs_rel diff'!$BJ$271</f>
        <v>18.726099999999999</v>
      </c>
      <c r="Z15" s="275"/>
      <c r="AA15" s="275">
        <f>'[2]Abs_rel diff'!$BJ$272</f>
        <v>76.386200000000002</v>
      </c>
      <c r="AB15" s="275"/>
      <c r="AC15" s="275">
        <f>'[2]Abs_rel diff'!$BJ$273</f>
        <v>1.5465</v>
      </c>
      <c r="AD15" s="279"/>
      <c r="AE15" s="56"/>
    </row>
    <row r="16" spans="1:31" x14ac:dyDescent="0.25">
      <c r="A16" s="56"/>
      <c r="B16" s="56"/>
      <c r="C16" s="192"/>
      <c r="D16" s="92"/>
      <c r="E16" s="16"/>
      <c r="F16" s="92"/>
      <c r="G16" s="16"/>
      <c r="H16" s="123"/>
      <c r="I16" s="195"/>
      <c r="J16" s="92">
        <f>'[2]Abs_rel diff'!$CH$271</f>
        <v>0.41249999999999998</v>
      </c>
      <c r="K16" s="16">
        <f>'[2]Abs_rel diff'!$CI$271</f>
        <v>23.295200000000001</v>
      </c>
      <c r="L16" s="92">
        <f>'[2]Abs_rel diff'!$CH$272</f>
        <v>1.5532999999999999</v>
      </c>
      <c r="M16" s="16">
        <f>'[2]Abs_rel diff'!$CI$272</f>
        <v>6.4214000000000002</v>
      </c>
      <c r="N16" s="92">
        <f>'[2]Abs_rel diff'!$CH$273</f>
        <v>0.49359999999999998</v>
      </c>
      <c r="O16" s="16">
        <f>'[2]Abs_rel diff'!$CI$273</f>
        <v>2.1840000000000002</v>
      </c>
      <c r="P16" s="16"/>
      <c r="Q16" s="56"/>
      <c r="R16" s="192"/>
      <c r="S16" s="94"/>
      <c r="T16" s="16"/>
      <c r="U16" s="94"/>
      <c r="V16" s="16"/>
      <c r="W16" s="92">
        <f>'[2]Abs_rel diff'!$BK$270</f>
        <v>12.096</v>
      </c>
      <c r="X16" s="16">
        <f>'[2]Abs_rel diff'!$BL$270</f>
        <v>26.513200000000001</v>
      </c>
      <c r="Y16" s="92">
        <f>'[2]Abs_rel diff'!$BK$271</f>
        <v>-9.1702999999999992</v>
      </c>
      <c r="Z16" s="16">
        <f>'[2]Abs_rel diff'!$BL$271</f>
        <v>38.872100000000003</v>
      </c>
      <c r="AA16" s="92">
        <f>'[2]Abs_rel diff'!$BK$272</f>
        <v>34.400599999999997</v>
      </c>
      <c r="AB16" s="16">
        <f>'[2]Abs_rel diff'!$BL$272</f>
        <v>112.12430000000001</v>
      </c>
      <c r="AC16" s="92">
        <f>'[2]Abs_rel diff'!$BK$273</f>
        <v>-25.6876</v>
      </c>
      <c r="AD16" s="95">
        <f>'[2]Abs_rel diff'!$BL$273</f>
        <v>30.8751</v>
      </c>
      <c r="AE16" s="56"/>
    </row>
    <row r="17" spans="1:31" s="71" customFormat="1" x14ac:dyDescent="0.25">
      <c r="A17" s="56"/>
      <c r="B17" s="56"/>
      <c r="C17" s="192" t="s">
        <v>322</v>
      </c>
      <c r="D17" s="193"/>
      <c r="E17" s="17"/>
      <c r="F17" s="193"/>
      <c r="G17" s="17"/>
      <c r="H17" s="193"/>
      <c r="I17" s="17"/>
      <c r="J17" s="193"/>
      <c r="K17" s="17"/>
      <c r="L17" s="275">
        <f>'[2]Abs_rel diff'!$CG$66</f>
        <v>2.9895999999999998</v>
      </c>
      <c r="M17" s="275"/>
      <c r="N17" s="275">
        <f>'[2]Abs_rel diff'!$CG$67</f>
        <v>3.4456000000000002</v>
      </c>
      <c r="O17" s="275"/>
      <c r="P17" s="219"/>
      <c r="Q17" s="56"/>
      <c r="R17" s="192" t="s">
        <v>322</v>
      </c>
      <c r="S17" s="93"/>
      <c r="T17" s="17"/>
      <c r="U17" s="93"/>
      <c r="V17" s="17"/>
      <c r="W17" s="93"/>
      <c r="X17" s="17"/>
      <c r="Y17" s="93"/>
      <c r="Z17" s="17"/>
      <c r="AA17" s="275">
        <f>'[2]Abs_rel diff'!$BJ$66</f>
        <v>18.0624</v>
      </c>
      <c r="AB17" s="275"/>
      <c r="AC17" s="275">
        <f>'[2]Abs_rel diff'!$BJ$67</f>
        <v>20.776399999999999</v>
      </c>
      <c r="AD17" s="279"/>
      <c r="AE17" s="56"/>
    </row>
    <row r="18" spans="1:31" x14ac:dyDescent="0.25">
      <c r="A18" s="56"/>
      <c r="B18" s="56"/>
      <c r="C18" s="192"/>
      <c r="D18" s="92"/>
      <c r="E18" s="16"/>
      <c r="F18" s="92"/>
      <c r="G18" s="16"/>
      <c r="H18" s="92"/>
      <c r="I18" s="16"/>
      <c r="J18" s="92"/>
      <c r="K18" s="16"/>
      <c r="L18" s="92">
        <f>'[2]Abs_rel diff'!$CH$66</f>
        <v>1.2903</v>
      </c>
      <c r="M18" s="16">
        <f>'[2]Abs_rel diff'!$CI$66</f>
        <v>6.9265999999999996</v>
      </c>
      <c r="N18" s="92">
        <f>'[2]Abs_rel diff'!$CH$67</f>
        <v>1.4056</v>
      </c>
      <c r="O18" s="16">
        <f>'[2]Abs_rel diff'!$CI$67</f>
        <v>8.4463000000000008</v>
      </c>
      <c r="P18" s="16"/>
      <c r="Q18" s="56"/>
      <c r="R18" s="192"/>
      <c r="S18" s="94"/>
      <c r="T18" s="16"/>
      <c r="U18" s="94"/>
      <c r="V18" s="16"/>
      <c r="W18" s="94"/>
      <c r="X18" s="16"/>
      <c r="Y18" s="94"/>
      <c r="Z18" s="16"/>
      <c r="AA18" s="92">
        <f>'[2]Abs_rel diff'!$BK$66</f>
        <v>3.1907000000000001</v>
      </c>
      <c r="AB18" s="16">
        <f>'[2]Abs_rel diff'!$BL$66</f>
        <v>28.5303</v>
      </c>
      <c r="AC18" s="92">
        <f>'[2]Abs_rel diff'!$BK$67</f>
        <v>6.7098000000000004</v>
      </c>
      <c r="AD18" s="95">
        <f>'[2]Abs_rel diff'!$BL$67</f>
        <v>32.0807</v>
      </c>
      <c r="AE18" s="56"/>
    </row>
    <row r="19" spans="1:31" s="71" customFormat="1" x14ac:dyDescent="0.25">
      <c r="A19" s="56"/>
      <c r="B19" s="56"/>
      <c r="C19" s="192" t="s">
        <v>19</v>
      </c>
      <c r="D19" s="275">
        <f>('[2]Abs_rel diff'!$CG$141+'[2]Abs_rel diff'!$CG$142)/2</f>
        <v>8.754385000000001</v>
      </c>
      <c r="E19" s="275"/>
      <c r="F19" s="275">
        <f>('[2]Abs_rel diff'!$CG$142+'[2]Abs_rel diff'!$CG$143)/2</f>
        <v>5.7223050000000004</v>
      </c>
      <c r="G19" s="275"/>
      <c r="H19" s="275">
        <f>'[2]Abs_rel diff'!$CG$144</f>
        <v>6.87547</v>
      </c>
      <c r="I19" s="275"/>
      <c r="J19" s="275">
        <f>'[2]Abs_rel diff'!$CG$145</f>
        <v>9.1592199999999995</v>
      </c>
      <c r="K19" s="275"/>
      <c r="L19" s="275">
        <f>'[2]Abs_rel diff'!$CG$146</f>
        <v>4.2131299999999996</v>
      </c>
      <c r="M19" s="275"/>
      <c r="N19" s="275">
        <f>'[2]Abs_rel diff'!$CG$147</f>
        <v>4.1131900000000003</v>
      </c>
      <c r="O19" s="275"/>
      <c r="P19" s="219"/>
      <c r="Q19" s="56"/>
      <c r="R19" s="192" t="s">
        <v>19</v>
      </c>
      <c r="S19" s="275">
        <f>('[2]Abs_rel diff'!$BJ$141+'[2]Abs_rel diff'!$BJ$142)/2</f>
        <v>94.112960000000001</v>
      </c>
      <c r="T19" s="275"/>
      <c r="U19" s="275">
        <f>('[2]Abs_rel diff'!$BJ$142+'[2]Abs_rel diff'!$BJ$143)/2</f>
        <v>85.539524999999998</v>
      </c>
      <c r="V19" s="275"/>
      <c r="W19" s="275">
        <f>'[2]Abs_rel diff'!$BJ$144</f>
        <v>66.363429999999994</v>
      </c>
      <c r="X19" s="275"/>
      <c r="Y19" s="275">
        <f>'[2]Abs_rel diff'!$BJ$145</f>
        <v>70.233549999999994</v>
      </c>
      <c r="Z19" s="275"/>
      <c r="AA19" s="275">
        <f>'[2]Abs_rel diff'!$BJ$146</f>
        <v>53.411009999999997</v>
      </c>
      <c r="AB19" s="275"/>
      <c r="AC19" s="275">
        <f>'[2]Abs_rel diff'!$BJ$147</f>
        <v>47.655540000000002</v>
      </c>
      <c r="AD19" s="279"/>
      <c r="AE19" s="56"/>
    </row>
    <row r="20" spans="1:31" x14ac:dyDescent="0.25">
      <c r="A20" s="56"/>
      <c r="B20" s="56"/>
      <c r="C20" s="192"/>
      <c r="D20" s="92">
        <f>('[2]Abs_rel diff'!$CH$141+'[2]Abs_rel diff'!$CH$142)/2</f>
        <v>2.9829300000000001</v>
      </c>
      <c r="E20" s="16">
        <f>('[2]Abs_rel diff'!$CI$141+'[2]Abs_rel diff'!$CI$142)/2</f>
        <v>29.337350000000001</v>
      </c>
      <c r="F20" s="92">
        <f>('[2]Abs_rel diff'!$CH$142+'[2]Abs_rel diff'!$CH$143)/2</f>
        <v>2.77475</v>
      </c>
      <c r="G20" s="16">
        <f>('[2]Abs_rel diff'!$CI$142+'[2]Abs_rel diff'!$CI$143)/2</f>
        <v>11.9297</v>
      </c>
      <c r="H20" s="92">
        <f>'[2]Abs_rel diff'!$CH$144</f>
        <v>3.6303999999999998</v>
      </c>
      <c r="I20" s="16">
        <f>'[2]Abs_rel diff'!$CI$144</f>
        <v>13.0212</v>
      </c>
      <c r="J20" s="92">
        <f>'[2]Abs_rel diff'!$CH$145</f>
        <v>4.5532700000000004</v>
      </c>
      <c r="K20" s="16">
        <f>'[2]Abs_rel diff'!$CI$145</f>
        <v>18.424399999999999</v>
      </c>
      <c r="L20" s="92">
        <f>'[2]Abs_rel diff'!$CH$146</f>
        <v>2.4911099999999999</v>
      </c>
      <c r="M20" s="16">
        <f>'[2]Abs_rel diff'!$CI$146</f>
        <v>7.12554</v>
      </c>
      <c r="N20" s="92">
        <f>'[2]Abs_rel diff'!$CH$147</f>
        <v>2.28654</v>
      </c>
      <c r="O20" s="16">
        <f>'[2]Abs_rel diff'!$CI$147</f>
        <v>7.3991100000000003</v>
      </c>
      <c r="P20" s="16"/>
      <c r="Q20" s="56"/>
      <c r="R20" s="192"/>
      <c r="S20" s="92">
        <f>('[2]Abs_rel diff'!$BK$141+'[2]Abs_rel diff'!$BK$142)/2</f>
        <v>63.663449999999997</v>
      </c>
      <c r="T20" s="16">
        <f>('[2]Abs_rel diff'!$BL$141+'[2]Abs_rel diff'!$BL$142)/2</f>
        <v>117.2458</v>
      </c>
      <c r="U20" s="92">
        <f>('[2]Abs_rel diff'!$BK$142+'[2]Abs_rel diff'!$BK$143)/2</f>
        <v>59.336449999999999</v>
      </c>
      <c r="V20" s="16">
        <f>('[2]Abs_rel diff'!$BL$142+'[2]Abs_rel diff'!$BL$143)/2</f>
        <v>107.69745</v>
      </c>
      <c r="W20" s="92">
        <f>'[2]Abs_rel diff'!$BK$144</f>
        <v>50.494199999999999</v>
      </c>
      <c r="X20" s="16">
        <f>'[2]Abs_rel diff'!$BL$144</f>
        <v>79.535300000000007</v>
      </c>
      <c r="Y20" s="92">
        <f>'[2]Abs_rel diff'!$BK$145</f>
        <v>54.897799999999997</v>
      </c>
      <c r="Z20" s="16">
        <f>'[2]Abs_rel diff'!$BL$145</f>
        <v>84.096199999999996</v>
      </c>
      <c r="AA20" s="92">
        <f>'[2]Abs_rel diff'!$BK$146</f>
        <v>38.869</v>
      </c>
      <c r="AB20" s="16">
        <f>'[2]Abs_rel diff'!$BL$146</f>
        <v>66.499099999999999</v>
      </c>
      <c r="AC20" s="92">
        <f>'[2]Abs_rel diff'!$BK$147</f>
        <v>29.282499999999999</v>
      </c>
      <c r="AD20" s="95">
        <f>'[2]Abs_rel diff'!$BL$147</f>
        <v>61.355600000000003</v>
      </c>
      <c r="AE20" s="56"/>
    </row>
    <row r="21" spans="1:31" s="71" customFormat="1" x14ac:dyDescent="0.25">
      <c r="A21" s="56"/>
      <c r="B21" s="56"/>
      <c r="C21" s="192" t="s">
        <v>21</v>
      </c>
      <c r="D21" s="193"/>
      <c r="E21" s="17"/>
      <c r="F21" s="193"/>
      <c r="G21" s="17"/>
      <c r="H21" s="275">
        <f>'[2]Abs_rel diff'!$CG$352</f>
        <v>5.5728999999999997</v>
      </c>
      <c r="I21" s="275"/>
      <c r="J21" s="275">
        <f>'[2]Abs_rel diff'!$CG$353</f>
        <v>4.3029999999999999</v>
      </c>
      <c r="K21" s="275"/>
      <c r="L21" s="275">
        <f>'[2]Abs_rel diff'!$CG$354</f>
        <v>6.4139999999999997</v>
      </c>
      <c r="M21" s="275"/>
      <c r="N21" s="275">
        <f>'[2]Abs_rel diff'!$CG$355</f>
        <v>4.7317999999999998</v>
      </c>
      <c r="O21" s="275"/>
      <c r="P21" s="219"/>
      <c r="Q21" s="56"/>
      <c r="R21" s="192" t="s">
        <v>21</v>
      </c>
      <c r="S21" s="93"/>
      <c r="T21" s="17"/>
      <c r="U21" s="93"/>
      <c r="V21" s="17"/>
      <c r="W21" s="275">
        <f>'[2]Abs_rel diff'!$BJ$352</f>
        <v>43.250599999999999</v>
      </c>
      <c r="X21" s="275"/>
      <c r="Y21" s="275">
        <f>'[2]Abs_rel diff'!$BJ$353</f>
        <v>39.356200000000001</v>
      </c>
      <c r="Z21" s="275"/>
      <c r="AA21" s="275">
        <f>'[2]Abs_rel diff'!$BJ$354</f>
        <v>43.291699999999999</v>
      </c>
      <c r="AB21" s="275"/>
      <c r="AC21" s="275">
        <f>'[2]Abs_rel diff'!$BJ$355</f>
        <v>32.306399999999996</v>
      </c>
      <c r="AD21" s="279"/>
      <c r="AE21" s="56"/>
    </row>
    <row r="22" spans="1:31" x14ac:dyDescent="0.25">
      <c r="A22" s="56"/>
      <c r="B22" s="56"/>
      <c r="C22" s="192"/>
      <c r="D22" s="92"/>
      <c r="E22" s="16"/>
      <c r="F22" s="92"/>
      <c r="G22" s="16"/>
      <c r="H22" s="92">
        <f>'[2]Abs_rel diff'!$CH$352</f>
        <v>4.6558000000000002</v>
      </c>
      <c r="I22" s="16">
        <f>'[2]Abs_rel diff'!$CI$352</f>
        <v>6.6706000000000003</v>
      </c>
      <c r="J22" s="92">
        <f>'[2]Abs_rel diff'!$CH$353</f>
        <v>3.6190000000000002</v>
      </c>
      <c r="K22" s="16">
        <f>'[2]Abs_rel diff'!$CI$353</f>
        <v>5.1161000000000003</v>
      </c>
      <c r="L22" s="92">
        <f>'[2]Abs_rel diff'!$CH$354</f>
        <v>5.3040000000000003</v>
      </c>
      <c r="M22" s="16">
        <f>'[2]Abs_rel diff'!$CI$354</f>
        <v>7.7561999999999998</v>
      </c>
      <c r="N22" s="92">
        <f>'[2]Abs_rel diff'!$CH$355</f>
        <v>3.6701000000000001</v>
      </c>
      <c r="O22" s="16">
        <f>'[2]Abs_rel diff'!$CI$355</f>
        <v>6.1006</v>
      </c>
      <c r="P22" s="16"/>
      <c r="Q22" s="56"/>
      <c r="R22" s="192"/>
      <c r="S22" s="94"/>
      <c r="T22" s="16"/>
      <c r="U22" s="94"/>
      <c r="V22" s="16"/>
      <c r="W22" s="92">
        <f>'[2]Abs_rel diff'!$BK$352</f>
        <v>39.639400000000002</v>
      </c>
      <c r="X22" s="16">
        <f>'[2]Abs_rel diff'!$BL$352</f>
        <v>46.560299999999998</v>
      </c>
      <c r="Y22" s="92">
        <f>'[2]Abs_rel diff'!$BK$353</f>
        <v>35.527900000000002</v>
      </c>
      <c r="Z22" s="16">
        <f>'[2]Abs_rel diff'!$BL$353</f>
        <v>43.110999999999997</v>
      </c>
      <c r="AA22" s="92">
        <f>'[2]Abs_rel diff'!$BK$354</f>
        <v>40.1447</v>
      </c>
      <c r="AB22" s="16">
        <f>'[2]Abs_rel diff'!$BL$354</f>
        <v>46.3476</v>
      </c>
      <c r="AC22" s="92">
        <f>'[2]Abs_rel diff'!$BK$355</f>
        <v>28.142600000000002</v>
      </c>
      <c r="AD22" s="95">
        <f>'[2]Abs_rel diff'!$BL$355</f>
        <v>36.144399999999997</v>
      </c>
      <c r="AE22" s="56"/>
    </row>
    <row r="23" spans="1:31" s="71" customFormat="1" x14ac:dyDescent="0.25">
      <c r="A23" s="56"/>
      <c r="B23" s="56"/>
      <c r="C23" s="192" t="s">
        <v>23</v>
      </c>
      <c r="D23" s="275">
        <f>'[2]Abs_rel diff'!$CG$6</f>
        <v>4.7347000000000001</v>
      </c>
      <c r="E23" s="275"/>
      <c r="F23" s="193"/>
      <c r="G23" s="17"/>
      <c r="H23" s="275">
        <f>'[2]Abs_rel diff'!$CG$7</f>
        <v>5.3973000000000004</v>
      </c>
      <c r="I23" s="275"/>
      <c r="J23" s="193"/>
      <c r="K23" s="17"/>
      <c r="L23" s="275">
        <f>'[2]Abs_rel diff'!$CG$8</f>
        <v>5.7641</v>
      </c>
      <c r="M23" s="275"/>
      <c r="N23" s="193"/>
      <c r="O23" s="17"/>
      <c r="P23" s="17"/>
      <c r="Q23" s="56"/>
      <c r="R23" s="192" t="s">
        <v>23</v>
      </c>
      <c r="S23" s="275">
        <f>'[2]Abs_rel diff'!$BJ$6</f>
        <v>17.6187</v>
      </c>
      <c r="T23" s="275"/>
      <c r="U23" s="93"/>
      <c r="V23" s="17"/>
      <c r="W23" s="275">
        <f>'[2]Abs_rel diff'!$BJ$7</f>
        <v>27.108499999999999</v>
      </c>
      <c r="X23" s="275"/>
      <c r="Y23" s="93"/>
      <c r="Z23" s="17"/>
      <c r="AA23" s="275">
        <f>'[2]Abs_rel diff'!$BJ$8</f>
        <v>30.828900000000001</v>
      </c>
      <c r="AB23" s="275"/>
      <c r="AC23" s="93"/>
      <c r="AD23" s="194"/>
      <c r="AE23" s="56"/>
    </row>
    <row r="24" spans="1:31" x14ac:dyDescent="0.25">
      <c r="A24" s="56"/>
      <c r="B24" s="56"/>
      <c r="C24" s="192"/>
      <c r="D24" s="92">
        <f>'[2]Abs_rel diff'!$CH$6</f>
        <v>2.6945000000000001</v>
      </c>
      <c r="E24" s="16">
        <f>'[2]Abs_rel diff'!$CI$6</f>
        <v>8.3196999999999992</v>
      </c>
      <c r="F24" s="92"/>
      <c r="G24" s="16"/>
      <c r="H24" s="92">
        <f>'[2]Abs_rel diff'!$CH$7</f>
        <v>3.4758</v>
      </c>
      <c r="I24" s="16">
        <f>'[2]Abs_rel diff'!$CI$7</f>
        <v>8.3811</v>
      </c>
      <c r="J24" s="92"/>
      <c r="K24" s="16"/>
      <c r="L24" s="107">
        <f>'[2]Abs_rel diff'!$CH$8</f>
        <v>3.8940999999999999</v>
      </c>
      <c r="M24" s="16">
        <f>'[2]Abs_rel diff'!$CI$8</f>
        <v>8.5321999999999996</v>
      </c>
      <c r="N24" s="92"/>
      <c r="O24" s="16"/>
      <c r="P24" s="16"/>
      <c r="Q24" s="56"/>
      <c r="R24" s="192"/>
      <c r="S24" s="92">
        <f>'[2]Abs_rel diff'!$BK$6</f>
        <v>12.350099999999999</v>
      </c>
      <c r="T24" s="16">
        <f>'[2]Abs_rel diff'!$BL$6</f>
        <v>21.755800000000001</v>
      </c>
      <c r="U24" s="94"/>
      <c r="V24" s="16"/>
      <c r="W24" s="92">
        <f>'[2]Abs_rel diff'!$BK$7</f>
        <v>21.533999999999999</v>
      </c>
      <c r="X24" s="16">
        <f>'[2]Abs_rel diff'!$BL$7</f>
        <v>32.360700000000001</v>
      </c>
      <c r="Y24" s="94"/>
      <c r="Z24" s="16"/>
      <c r="AA24" s="92">
        <f>'[2]Abs_rel diff'!$BK$8</f>
        <v>25.6219</v>
      </c>
      <c r="AB24" s="16">
        <f>'[2]Abs_rel diff'!$BL$8</f>
        <v>35.432299999999998</v>
      </c>
      <c r="AC24" s="94"/>
      <c r="AD24" s="95"/>
      <c r="AE24" s="56"/>
    </row>
    <row r="25" spans="1:31" s="71" customFormat="1" x14ac:dyDescent="0.25">
      <c r="A25" s="56"/>
      <c r="B25" s="56" t="s">
        <v>78</v>
      </c>
      <c r="C25" s="192" t="s">
        <v>79</v>
      </c>
      <c r="D25" s="193"/>
      <c r="E25" s="17"/>
      <c r="F25" s="193"/>
      <c r="G25" s="17"/>
      <c r="H25" s="275">
        <f>'[2]Abs_rel diff'!$CG$300</f>
        <v>8.6540999999999997</v>
      </c>
      <c r="I25" s="275"/>
      <c r="J25" s="275">
        <f>'[2]Abs_rel diff'!$CG$301</f>
        <v>9.8965999999999994</v>
      </c>
      <c r="K25" s="275"/>
      <c r="L25" s="275">
        <f>'[2]Abs_rel diff'!$CG$302</f>
        <v>8.7680000000000007</v>
      </c>
      <c r="M25" s="275"/>
      <c r="N25" s="275">
        <f>'[2]Abs_rel diff'!$CG$303</f>
        <v>6.0221999999999998</v>
      </c>
      <c r="O25" s="275"/>
      <c r="P25" s="219"/>
      <c r="Q25" s="56" t="s">
        <v>78</v>
      </c>
      <c r="R25" s="192" t="s">
        <v>79</v>
      </c>
      <c r="S25" s="93"/>
      <c r="T25" s="17"/>
      <c r="U25" s="93"/>
      <c r="V25" s="17"/>
      <c r="W25" s="275">
        <f>'[2]Abs_rel diff'!$BJ$300</f>
        <v>13.3658</v>
      </c>
      <c r="X25" s="275"/>
      <c r="Y25" s="275">
        <f>'[2]Abs_rel diff'!$BJ$301</f>
        <v>15.292999999999999</v>
      </c>
      <c r="Z25" s="275"/>
      <c r="AA25" s="275">
        <f>'[2]Abs_rel diff'!$BJ$302</f>
        <v>14.057600000000001</v>
      </c>
      <c r="AB25" s="275"/>
      <c r="AC25" s="275">
        <f>'[2]Abs_rel diff'!$BJ$303</f>
        <v>11.587</v>
      </c>
      <c r="AD25" s="279"/>
      <c r="AE25" s="56"/>
    </row>
    <row r="26" spans="1:31" x14ac:dyDescent="0.25">
      <c r="A26" s="56"/>
      <c r="B26" s="56"/>
      <c r="C26" s="192"/>
      <c r="D26" s="92"/>
      <c r="E26" s="16"/>
      <c r="F26" s="92"/>
      <c r="G26" s="16"/>
      <c r="H26" s="92">
        <f>'[2]Abs_rel diff'!$CH$300</f>
        <v>3.6612</v>
      </c>
      <c r="I26" s="16">
        <f>'[2]Abs_rel diff'!$CI$300</f>
        <v>20.4558</v>
      </c>
      <c r="J26" s="92">
        <f>'[2]Abs_rel diff'!$CH$301</f>
        <v>4.4396000000000004</v>
      </c>
      <c r="K26" s="16">
        <f>'[2]Abs_rel diff'!$CI$301</f>
        <v>22.0611</v>
      </c>
      <c r="L26" s="92">
        <f>'[2]Abs_rel diff'!$CH$302</f>
        <v>4.1439000000000004</v>
      </c>
      <c r="M26" s="16">
        <f>'[2]Abs_rel diff'!$CI$302</f>
        <v>18.552099999999999</v>
      </c>
      <c r="N26" s="92">
        <f>'[2]Abs_rel diff'!$CH$303</f>
        <v>2.7521</v>
      </c>
      <c r="O26" s="16">
        <f>'[2]Abs_rel diff'!$CI$303</f>
        <v>13.178000000000001</v>
      </c>
      <c r="P26" s="16"/>
      <c r="Q26" s="56"/>
      <c r="R26" s="192"/>
      <c r="S26" s="94"/>
      <c r="T26" s="16"/>
      <c r="U26" s="94"/>
      <c r="V26" s="16"/>
      <c r="W26" s="92">
        <f>'[2]Abs_rel diff'!$BK$300</f>
        <v>9.7484000000000002</v>
      </c>
      <c r="X26" s="16">
        <f>'[2]Abs_rel diff'!$BL$300</f>
        <v>16.302600000000002</v>
      </c>
      <c r="Y26" s="92">
        <f>'[2]Abs_rel diff'!$BK$301</f>
        <v>11.5471</v>
      </c>
      <c r="Z26" s="16">
        <f>'[2]Abs_rel diff'!$BL$301</f>
        <v>18.441400000000002</v>
      </c>
      <c r="AA26" s="92">
        <f>'[2]Abs_rel diff'!$BK$302</f>
        <v>10.773300000000001</v>
      </c>
      <c r="AB26" s="16">
        <f>'[2]Abs_rel diff'!$BL$302</f>
        <v>16.959299999999999</v>
      </c>
      <c r="AC26" s="92">
        <f>'[2]Abs_rel diff'!$BK$303</f>
        <v>7.9989999999999997</v>
      </c>
      <c r="AD26" s="95">
        <f>'[2]Abs_rel diff'!$BL$303</f>
        <v>14.8803</v>
      </c>
      <c r="AE26" s="56"/>
    </row>
    <row r="27" spans="1:31" s="71" customFormat="1" x14ac:dyDescent="0.25">
      <c r="A27" s="56"/>
      <c r="B27" s="56"/>
      <c r="C27" s="192" t="s">
        <v>80</v>
      </c>
      <c r="D27" s="193"/>
      <c r="E27" s="17"/>
      <c r="F27" s="193"/>
      <c r="G27" s="17"/>
      <c r="H27" s="193"/>
      <c r="I27" s="17"/>
      <c r="J27" s="275">
        <f>'[2]Abs_rel diff'!$CG$315</f>
        <v>7.8071000000000002</v>
      </c>
      <c r="K27" s="275"/>
      <c r="L27" s="275">
        <f>'[2]Abs_rel diff'!$CG$316</f>
        <v>3.7363</v>
      </c>
      <c r="M27" s="275"/>
      <c r="N27" s="193"/>
      <c r="O27" s="17"/>
      <c r="P27" s="17"/>
      <c r="Q27" s="56"/>
      <c r="R27" s="192" t="s">
        <v>80</v>
      </c>
      <c r="S27" s="93"/>
      <c r="T27" s="17"/>
      <c r="U27" s="93"/>
      <c r="V27" s="17"/>
      <c r="W27" s="93"/>
      <c r="X27" s="17"/>
      <c r="Y27" s="275">
        <f>'[2]Abs_rel diff'!$BJ$315</f>
        <v>12.7135</v>
      </c>
      <c r="Z27" s="275"/>
      <c r="AA27" s="275">
        <f>'[2]Abs_rel diff'!$BJ$316</f>
        <v>9.4407999999999994</v>
      </c>
      <c r="AB27" s="275"/>
      <c r="AC27" s="93"/>
      <c r="AD27" s="194"/>
      <c r="AE27" s="56"/>
    </row>
    <row r="28" spans="1:31" x14ac:dyDescent="0.25">
      <c r="A28" s="56"/>
      <c r="B28" s="56"/>
      <c r="C28" s="192"/>
      <c r="D28" s="92"/>
      <c r="E28" s="16"/>
      <c r="F28" s="92"/>
      <c r="G28" s="16"/>
      <c r="H28" s="92"/>
      <c r="I28" s="16"/>
      <c r="J28" s="92">
        <f>'[2]Abs_rel diff'!$CH$315</f>
        <v>3.3527</v>
      </c>
      <c r="K28" s="16">
        <f>'[2]Abs_rel diff'!$CI$315</f>
        <v>18.179300000000001</v>
      </c>
      <c r="L28" s="92">
        <f>'[2]Abs_rel diff'!$CH$316</f>
        <v>1.9451000000000001</v>
      </c>
      <c r="M28" s="16">
        <f>'[2]Abs_rel diff'!$CI$316</f>
        <v>7.1771000000000003</v>
      </c>
      <c r="N28" s="92"/>
      <c r="O28" s="16"/>
      <c r="P28" s="16"/>
      <c r="Q28" s="56"/>
      <c r="R28" s="192"/>
      <c r="S28" s="94"/>
      <c r="T28" s="16"/>
      <c r="U28" s="94"/>
      <c r="V28" s="16"/>
      <c r="W28" s="94"/>
      <c r="X28" s="16"/>
      <c r="Y28" s="92">
        <f>'[2]Abs_rel diff'!$BK$315</f>
        <v>9.0646000000000004</v>
      </c>
      <c r="Z28" s="16">
        <f>'[2]Abs_rel diff'!$BL$315</f>
        <v>15.4971</v>
      </c>
      <c r="AA28" s="92">
        <f>'[2]Abs_rel diff'!$BK$316</f>
        <v>5.3472</v>
      </c>
      <c r="AB28" s="16">
        <f>'[2]Abs_rel diff'!$BL$316</f>
        <v>13.2066</v>
      </c>
      <c r="AC28" s="94"/>
      <c r="AD28" s="95"/>
      <c r="AE28" s="56"/>
    </row>
    <row r="29" spans="1:31" s="71" customFormat="1" x14ac:dyDescent="0.25">
      <c r="A29" s="56"/>
      <c r="B29" s="56"/>
      <c r="C29" s="192" t="s">
        <v>81</v>
      </c>
      <c r="D29" s="193"/>
      <c r="E29" s="17"/>
      <c r="F29" s="193"/>
      <c r="G29" s="17"/>
      <c r="H29" s="193"/>
      <c r="I29" s="17"/>
      <c r="J29" s="275">
        <f>'[2]Abs_rel diff'!$CG$326</f>
        <v>6.0133000000000001</v>
      </c>
      <c r="K29" s="275"/>
      <c r="L29" s="275">
        <f>'[2]Abs_rel diff'!$CG$327</f>
        <v>5.9118000000000004</v>
      </c>
      <c r="M29" s="275"/>
      <c r="N29" s="193"/>
      <c r="O29" s="17"/>
      <c r="P29" s="17"/>
      <c r="Q29" s="56"/>
      <c r="R29" s="192" t="s">
        <v>81</v>
      </c>
      <c r="S29" s="93"/>
      <c r="T29" s="17"/>
      <c r="U29" s="93"/>
      <c r="V29" s="17"/>
      <c r="W29" s="93"/>
      <c r="X29" s="17"/>
      <c r="Y29" s="275">
        <f>'[2]Abs_rel diff'!$BJ$326</f>
        <v>8.5183</v>
      </c>
      <c r="Z29" s="275"/>
      <c r="AA29" s="275">
        <f>'[2]Abs_rel diff'!$BJ$327</f>
        <v>9.1548999999999996</v>
      </c>
      <c r="AB29" s="275"/>
      <c r="AC29" s="93"/>
      <c r="AD29" s="194"/>
      <c r="AE29" s="56"/>
    </row>
    <row r="30" spans="1:31" x14ac:dyDescent="0.25">
      <c r="A30" s="56"/>
      <c r="B30" s="56"/>
      <c r="C30" s="192"/>
      <c r="D30" s="92"/>
      <c r="E30" s="16"/>
      <c r="F30" s="92"/>
      <c r="G30" s="16"/>
      <c r="H30" s="92"/>
      <c r="I30" s="16"/>
      <c r="J30" s="92">
        <f>'[2]Abs_rel diff'!$CH$326</f>
        <v>1.9993000000000001</v>
      </c>
      <c r="K30" s="16">
        <f>'[2]Abs_rel diff'!$CI$326</f>
        <v>18.085899999999999</v>
      </c>
      <c r="L30" s="92">
        <f>'[2]Abs_rel diff'!$CH$327</f>
        <v>2.4348000000000001</v>
      </c>
      <c r="M30" s="16">
        <f>'[2]Abs_rel diff'!$CI$327</f>
        <v>14.354200000000001</v>
      </c>
      <c r="N30" s="92"/>
      <c r="O30" s="16"/>
      <c r="P30" s="16"/>
      <c r="Q30" s="56"/>
      <c r="R30" s="192"/>
      <c r="S30" s="94"/>
      <c r="T30" s="16"/>
      <c r="U30" s="94"/>
      <c r="V30" s="16"/>
      <c r="W30" s="94"/>
      <c r="X30" s="16"/>
      <c r="Y30" s="92">
        <f>'[2]Abs_rel diff'!$BK$326</f>
        <v>4.8056999999999999</v>
      </c>
      <c r="Z30" s="16">
        <f>'[2]Abs_rel diff'!$BL$326</f>
        <v>11.5251</v>
      </c>
      <c r="AA30" s="92">
        <f>'[2]Abs_rel diff'!$BK$327</f>
        <v>5.6776999999999997</v>
      </c>
      <c r="AB30" s="16">
        <f>'[2]Abs_rel diff'!$BL$327</f>
        <v>11.9529</v>
      </c>
      <c r="AC30" s="94"/>
      <c r="AD30" s="95"/>
      <c r="AE30" s="56"/>
    </row>
    <row r="31" spans="1:31" s="71" customFormat="1" x14ac:dyDescent="0.25">
      <c r="A31" s="56"/>
      <c r="B31" s="56"/>
      <c r="C31" s="192" t="s">
        <v>82</v>
      </c>
      <c r="D31" s="275">
        <f>'[2]Abs_rel diff'!$CG$180</f>
        <v>11.212400000000001</v>
      </c>
      <c r="E31" s="275"/>
      <c r="F31" s="275">
        <f>'[2]Abs_rel diff'!$CG$181</f>
        <v>1.9724999999999999</v>
      </c>
      <c r="G31" s="275"/>
      <c r="H31" s="275">
        <f>'[2]Abs_rel diff'!$CG$182</f>
        <v>5.0148000000000001</v>
      </c>
      <c r="I31" s="275"/>
      <c r="J31" s="275">
        <f>'[2]Abs_rel diff'!$CG$183</f>
        <v>5.2020999999999997</v>
      </c>
      <c r="K31" s="275"/>
      <c r="L31" s="275">
        <f>'[2]Abs_rel diff'!$CG$184</f>
        <v>7.2637</v>
      </c>
      <c r="M31" s="275"/>
      <c r="N31" s="275">
        <f>'[2]Abs_rel diff'!$CG$185</f>
        <v>2.5312000000000001</v>
      </c>
      <c r="O31" s="275"/>
      <c r="P31" s="219"/>
      <c r="Q31" s="56"/>
      <c r="R31" s="192" t="s">
        <v>82</v>
      </c>
      <c r="S31" s="275">
        <f>'[2]Abs_rel diff'!$BJ$180</f>
        <v>10.759</v>
      </c>
      <c r="T31" s="275"/>
      <c r="U31" s="275">
        <f>'[2]Abs_rel diff'!$BJ$181</f>
        <v>3.8391999999999999</v>
      </c>
      <c r="V31" s="275"/>
      <c r="W31" s="275">
        <f>'[2]Abs_rel diff'!$BJ$182</f>
        <v>5.6551999999999998</v>
      </c>
      <c r="X31" s="275"/>
      <c r="Y31" s="275">
        <f>'[2]Abs_rel diff'!$BJ$183</f>
        <v>6.8417000000000003</v>
      </c>
      <c r="Z31" s="275"/>
      <c r="AA31" s="275">
        <f>'[2]Abs_rel diff'!$BJ$184</f>
        <v>9.5062999999999995</v>
      </c>
      <c r="AB31" s="275"/>
      <c r="AC31" s="275">
        <f>'[2]Abs_rel diff'!$BJ$185</f>
        <v>3.6063999999999998</v>
      </c>
      <c r="AD31" s="279"/>
      <c r="AE31" s="56"/>
    </row>
    <row r="32" spans="1:31" x14ac:dyDescent="0.25">
      <c r="A32" s="56"/>
      <c r="B32" s="56"/>
      <c r="C32" s="192"/>
      <c r="D32" s="92">
        <f>'[2]Abs_rel diff'!$CH$180</f>
        <v>1.9029</v>
      </c>
      <c r="E32" s="16">
        <f>'[2]Abs_rel diff'!$CI$180</f>
        <v>66.064800000000005</v>
      </c>
      <c r="F32" s="92">
        <f>'[2]Abs_rel diff'!$CH$181</f>
        <v>0.55089999999999995</v>
      </c>
      <c r="G32" s="16">
        <f>'[2]Abs_rel diff'!$CI$181</f>
        <v>7.0617000000000001</v>
      </c>
      <c r="H32" s="92">
        <f>'[2]Abs_rel diff'!$CH$182</f>
        <v>1.0746</v>
      </c>
      <c r="I32" s="16">
        <f>'[2]Abs_rel diff'!$CI$182</f>
        <v>23.4026</v>
      </c>
      <c r="J32" s="92">
        <f>'[2]Abs_rel diff'!$CH$183</f>
        <v>1.2583</v>
      </c>
      <c r="K32" s="16">
        <f>'[2]Abs_rel diff'!$CI$183</f>
        <v>21.507000000000001</v>
      </c>
      <c r="L32" s="92">
        <f>'[2]Abs_rel diff'!$CH$184</f>
        <v>2.2387999999999999</v>
      </c>
      <c r="M32" s="16">
        <f>'[2]Abs_rel diff'!$CI$184</f>
        <v>23.566800000000001</v>
      </c>
      <c r="N32" s="92">
        <f>'[2]Abs_rel diff'!$CH$185</f>
        <v>0.63570000000000004</v>
      </c>
      <c r="O32" s="16">
        <f>'[2]Abs_rel diff'!$CI$185</f>
        <v>10.078900000000001</v>
      </c>
      <c r="P32" s="16"/>
      <c r="Q32" s="56"/>
      <c r="R32" s="192"/>
      <c r="S32" s="92">
        <f>'[2]Abs_rel diff'!$BK$180</f>
        <v>5.7190000000000003</v>
      </c>
      <c r="T32" s="16">
        <f>'[2]Abs_rel diff'!$BL$180</f>
        <v>14.2621</v>
      </c>
      <c r="U32" s="92">
        <f>'[2]Abs_rel diff'!$BK$181</f>
        <v>-2.7227999999999999</v>
      </c>
      <c r="V32" s="16">
        <f>'[2]Abs_rel diff'!$BL$181</f>
        <v>9.4884000000000004</v>
      </c>
      <c r="W32" s="92">
        <f>'[2]Abs_rel diff'!$BK$182</f>
        <v>1.2932999999999999</v>
      </c>
      <c r="X32" s="16">
        <f>'[2]Abs_rel diff'!$BL$182</f>
        <v>8.9825999999999997</v>
      </c>
      <c r="Y32" s="92">
        <f>'[2]Abs_rel diff'!$BK$183</f>
        <v>1.8641000000000001</v>
      </c>
      <c r="Z32" s="16">
        <f>'[2]Abs_rel diff'!$BL$183</f>
        <v>10.646000000000001</v>
      </c>
      <c r="AA32" s="92">
        <f>'[2]Abs_rel diff'!$BK$184</f>
        <v>5.0077999999999996</v>
      </c>
      <c r="AB32" s="16">
        <f>'[2]Abs_rel diff'!$BL$184</f>
        <v>13.034800000000001</v>
      </c>
      <c r="AC32" s="92">
        <f>'[2]Abs_rel diff'!$BK$185</f>
        <v>-0.75580000000000003</v>
      </c>
      <c r="AD32" s="95">
        <f>'[2]Abs_rel diff'!$BL$185</f>
        <v>7.8254000000000001</v>
      </c>
      <c r="AE32" s="56"/>
    </row>
    <row r="33" spans="1:31" s="71" customFormat="1" x14ac:dyDescent="0.25">
      <c r="A33" s="56"/>
      <c r="B33" s="56" t="s">
        <v>83</v>
      </c>
      <c r="C33" s="192" t="s">
        <v>32</v>
      </c>
      <c r="D33" s="193"/>
      <c r="E33" s="17"/>
      <c r="F33" s="193"/>
      <c r="G33" s="17"/>
      <c r="H33" s="275">
        <f>'[2]Abs_rel diff'!$CG$285</f>
        <v>14.0555</v>
      </c>
      <c r="I33" s="275"/>
      <c r="J33" s="275"/>
      <c r="K33" s="275"/>
      <c r="L33" s="275">
        <f>'[2]Abs_rel diff'!$CG$287</f>
        <v>8.0128000000000004</v>
      </c>
      <c r="M33" s="275"/>
      <c r="N33" s="275"/>
      <c r="O33" s="275"/>
      <c r="P33" s="219"/>
      <c r="Q33" s="56" t="s">
        <v>83</v>
      </c>
      <c r="R33" s="192" t="s">
        <v>32</v>
      </c>
      <c r="S33" s="93"/>
      <c r="T33" s="17"/>
      <c r="U33" s="93"/>
      <c r="V33" s="17"/>
      <c r="W33" s="275">
        <f>'[2]Abs_rel diff'!$BJ$285</f>
        <v>149.9588</v>
      </c>
      <c r="X33" s="275"/>
      <c r="Y33" s="275"/>
      <c r="Z33" s="275"/>
      <c r="AA33" s="275">
        <f>'[2]Abs_rel diff'!$BJ$287</f>
        <v>117.81100000000001</v>
      </c>
      <c r="AB33" s="275"/>
      <c r="AC33" s="275"/>
      <c r="AD33" s="279"/>
      <c r="AE33" s="56"/>
    </row>
    <row r="34" spans="1:31" x14ac:dyDescent="0.25">
      <c r="A34" s="56"/>
      <c r="B34" s="56"/>
      <c r="C34" s="192"/>
      <c r="D34" s="92"/>
      <c r="E34" s="16"/>
      <c r="F34" s="92"/>
      <c r="G34" s="16"/>
      <c r="H34" s="92">
        <f>'[2]Abs_rel diff'!$CH$285</f>
        <v>10.0448</v>
      </c>
      <c r="I34" s="16">
        <f>'[2]Abs_rel diff'!$CI$285</f>
        <v>19.6676</v>
      </c>
      <c r="J34" s="92"/>
      <c r="K34" s="16"/>
      <c r="L34" s="92">
        <f>'[2]Abs_rel diff'!$CH$287</f>
        <v>6.6128</v>
      </c>
      <c r="M34" s="16">
        <f>'[2]Abs_rel diff'!$CI$287</f>
        <v>9.7091999999999992</v>
      </c>
      <c r="N34" s="92"/>
      <c r="O34" s="16"/>
      <c r="P34" s="16"/>
      <c r="Q34" s="56"/>
      <c r="R34" s="192"/>
      <c r="S34" s="94"/>
      <c r="T34" s="16"/>
      <c r="U34" s="94"/>
      <c r="V34" s="16"/>
      <c r="W34" s="92">
        <f>'[2]Abs_rel diff'!$BK$285</f>
        <v>139.93729999999999</v>
      </c>
      <c r="X34" s="16">
        <f>'[2]Abs_rel diff'!$BL$285</f>
        <v>159.22460000000001</v>
      </c>
      <c r="Y34" s="94"/>
      <c r="Z34" s="16"/>
      <c r="AA34" s="92">
        <f>'[2]Abs_rel diff'!$BK$287</f>
        <v>109.8683</v>
      </c>
      <c r="AB34" s="16">
        <f>'[2]Abs_rel diff'!$BL$287</f>
        <v>124.919</v>
      </c>
      <c r="AC34" s="94"/>
      <c r="AD34" s="95"/>
      <c r="AE34" s="56"/>
    </row>
    <row r="35" spans="1:31" s="71" customFormat="1" x14ac:dyDescent="0.25">
      <c r="A35" s="56"/>
      <c r="B35" s="56"/>
      <c r="C35" s="192" t="s">
        <v>33</v>
      </c>
      <c r="D35" s="275">
        <f>'[2]Abs_rel diff'!$CG$164</f>
        <v>7.4154999999999998</v>
      </c>
      <c r="E35" s="275"/>
      <c r="F35" s="193"/>
      <c r="G35" s="17"/>
      <c r="H35" s="275">
        <f>'[2]Abs_rel diff'!$CG$165</f>
        <v>8.5107999999999997</v>
      </c>
      <c r="I35" s="275"/>
      <c r="J35" s="193"/>
      <c r="K35" s="17"/>
      <c r="L35" s="275">
        <f>'[2]Abs_rel diff'!$CG$166</f>
        <v>7.2275999999999998</v>
      </c>
      <c r="M35" s="275"/>
      <c r="N35" s="193"/>
      <c r="O35" s="17"/>
      <c r="P35" s="17"/>
      <c r="Q35" s="56"/>
      <c r="R35" s="192" t="s">
        <v>33</v>
      </c>
      <c r="S35" s="275">
        <f>'[2]Abs_rel diff'!$BJ$164</f>
        <v>79.018799999999999</v>
      </c>
      <c r="T35" s="275"/>
      <c r="U35" s="93"/>
      <c r="V35" s="17"/>
      <c r="W35" s="275">
        <f>'[2]Abs_rel diff'!$BJ$165</f>
        <v>235.17500000000001</v>
      </c>
      <c r="X35" s="275"/>
      <c r="Y35" s="93"/>
      <c r="Z35" s="17"/>
      <c r="AA35" s="275">
        <f>'[2]Abs_rel diff'!$BJ$166</f>
        <v>299.9119</v>
      </c>
      <c r="AB35" s="275"/>
      <c r="AC35" s="93"/>
      <c r="AD35" s="194"/>
      <c r="AE35" s="56"/>
    </row>
    <row r="36" spans="1:31" x14ac:dyDescent="0.25">
      <c r="A36" s="56"/>
      <c r="B36" s="56"/>
      <c r="C36" s="192"/>
      <c r="D36" s="92">
        <f>'[2]Abs_rel diff'!$CH$164</f>
        <v>6.0231000000000003</v>
      </c>
      <c r="E36" s="16">
        <f>'[2]Abs_rel diff'!$CI$164</f>
        <v>9.1297999999999995</v>
      </c>
      <c r="F36" s="92"/>
      <c r="G36" s="16"/>
      <c r="H36" s="92">
        <f>'[2]Abs_rel diff'!$CH$165</f>
        <v>7.6401000000000003</v>
      </c>
      <c r="I36" s="16">
        <f>'[2]Abs_rel diff'!$CI$165</f>
        <v>9.4807000000000006</v>
      </c>
      <c r="J36" s="92"/>
      <c r="K36" s="16"/>
      <c r="L36" s="92">
        <f>'[2]Abs_rel diff'!$CH$166</f>
        <v>6.6902999999999997</v>
      </c>
      <c r="M36" s="16">
        <f>'[2]Abs_rel diff'!$CI$166</f>
        <v>7.8079000000000001</v>
      </c>
      <c r="N36" s="92"/>
      <c r="O36" s="16"/>
      <c r="P36" s="16"/>
      <c r="Q36" s="56"/>
      <c r="R36" s="192"/>
      <c r="S36" s="92">
        <f>'[2]Abs_rel diff'!$BK$164</f>
        <v>74.172300000000007</v>
      </c>
      <c r="T36" s="16">
        <f>'[2]Abs_rel diff'!$BL$164</f>
        <v>84.003699999999995</v>
      </c>
      <c r="U36" s="94"/>
      <c r="V36" s="16"/>
      <c r="W36" s="92">
        <f>'[2]Abs_rel diff'!$BK$165</f>
        <v>227.4924</v>
      </c>
      <c r="X36" s="16">
        <f>'[2]Abs_rel diff'!$BL$165</f>
        <v>242.16489999999999</v>
      </c>
      <c r="Y36" s="94"/>
      <c r="Z36" s="16"/>
      <c r="AA36" s="92">
        <f>'[2]Abs_rel diff'!$BK$166</f>
        <v>292.57150000000001</v>
      </c>
      <c r="AB36" s="16">
        <f>'[2]Abs_rel diff'!$BL$166</f>
        <v>307.43639999999999</v>
      </c>
      <c r="AC36" s="94"/>
      <c r="AD36" s="95"/>
      <c r="AE36" s="56"/>
    </row>
    <row r="37" spans="1:31" s="71" customFormat="1" x14ac:dyDescent="0.25">
      <c r="A37" s="56"/>
      <c r="B37" s="56"/>
      <c r="C37" s="192" t="s">
        <v>39</v>
      </c>
      <c r="D37" s="193"/>
      <c r="E37" s="17"/>
      <c r="F37" s="275">
        <f>'[2]Abs_rel diff'!$CJ$223</f>
        <v>3.29934103294022</v>
      </c>
      <c r="G37" s="275"/>
      <c r="H37" s="193"/>
      <c r="I37" s="17"/>
      <c r="J37" s="193"/>
      <c r="K37" s="17"/>
      <c r="L37" s="275">
        <f>'[2]Abs_rel diff'!$CJ$224</f>
        <v>3.2402000000000002</v>
      </c>
      <c r="M37" s="275"/>
      <c r="N37" s="275">
        <f>'[2]Abs_rel diff'!$CJ$225</f>
        <v>4.2187000000000001</v>
      </c>
      <c r="O37" s="275"/>
      <c r="P37" s="219"/>
      <c r="Q37" s="56"/>
      <c r="R37" s="192" t="s">
        <v>39</v>
      </c>
      <c r="S37" s="93"/>
      <c r="T37" s="17"/>
      <c r="U37" s="275">
        <f>'[2]Abs_rel diff'!$BM$223</f>
        <v>26.848746050260498</v>
      </c>
      <c r="V37" s="275"/>
      <c r="W37" s="93"/>
      <c r="X37" s="17"/>
      <c r="Y37" s="93"/>
      <c r="Z37" s="17"/>
      <c r="AA37" s="275">
        <f>'[2]Abs_rel diff'!$BM$224</f>
        <v>90.411299999999997</v>
      </c>
      <c r="AB37" s="275"/>
      <c r="AC37" s="275">
        <f>'[2]Abs_rel diff'!$BM$225</f>
        <v>137.68219999999999</v>
      </c>
      <c r="AD37" s="279"/>
      <c r="AE37" s="56"/>
    </row>
    <row r="38" spans="1:31" x14ac:dyDescent="0.25">
      <c r="A38" s="56"/>
      <c r="B38" s="56"/>
      <c r="C38" s="192"/>
      <c r="D38" s="92"/>
      <c r="E38" s="16"/>
      <c r="F38" s="92">
        <f>'[2]Abs_rel diff'!$CK$223</f>
        <v>2.2170993785090221</v>
      </c>
      <c r="G38" s="16">
        <f>'[2]Abs_rel diff'!$CL$223</f>
        <v>4.9098107839213228</v>
      </c>
      <c r="H38" s="92"/>
      <c r="I38" s="16"/>
      <c r="J38" s="92"/>
      <c r="K38" s="16"/>
      <c r="L38" s="92">
        <f>'[2]Abs_rel diff'!$CK$224</f>
        <v>2.7239</v>
      </c>
      <c r="M38" s="16">
        <f>'[2]Abs_rel diff'!$CL$224</f>
        <v>3.8544</v>
      </c>
      <c r="N38" s="92">
        <f>'[2]Abs_rel diff'!$CK$225</f>
        <v>3.5434999999999999</v>
      </c>
      <c r="O38" s="16">
        <f>'[2]Abs_rel diff'!$CL$225</f>
        <v>5.0224000000000002</v>
      </c>
      <c r="P38" s="16"/>
      <c r="Q38" s="56"/>
      <c r="R38" s="192"/>
      <c r="S38" s="94"/>
      <c r="T38" s="16"/>
      <c r="U38" s="92">
        <f>'[2]Abs_rel diff'!$BN$223</f>
        <v>21.8108398015559</v>
      </c>
      <c r="V38" s="16">
        <f>'[2]Abs_rel diff'!$BO$223</f>
        <v>31.701345053608385</v>
      </c>
      <c r="W38" s="94"/>
      <c r="X38" s="16"/>
      <c r="Y38" s="94"/>
      <c r="Z38" s="16"/>
      <c r="AA38" s="92">
        <f>'[2]Abs_rel diff'!$BN$224</f>
        <v>78.999399999999994</v>
      </c>
      <c r="AB38" s="16">
        <f>'[2]Abs_rel diff'!$BO$224</f>
        <v>101.2509</v>
      </c>
      <c r="AC38" s="92">
        <f>'[2]Abs_rel diff'!$BN$225</f>
        <v>125.0877</v>
      </c>
      <c r="AD38" s="95">
        <f>'[2]Abs_rel diff'!$BO$225</f>
        <v>148.18180000000001</v>
      </c>
      <c r="AE38" s="56"/>
    </row>
    <row r="39" spans="1:31" s="71" customFormat="1" x14ac:dyDescent="0.25">
      <c r="A39" s="56"/>
      <c r="B39" s="56"/>
      <c r="C39" s="192" t="s">
        <v>40</v>
      </c>
      <c r="D39" s="193"/>
      <c r="E39" s="17"/>
      <c r="F39" s="275">
        <f>'[2]Abs_rel diff'!$CJ$106</f>
        <v>4.4494999999999996</v>
      </c>
      <c r="G39" s="275"/>
      <c r="H39" s="193"/>
      <c r="I39" s="17"/>
      <c r="J39" s="193"/>
      <c r="K39" s="17"/>
      <c r="L39" s="275">
        <f>'[2]Abs_rel diff'!$CJ$107</f>
        <v>4.0640000000000001</v>
      </c>
      <c r="M39" s="275"/>
      <c r="N39" s="193"/>
      <c r="O39" s="17"/>
      <c r="P39" s="17"/>
      <c r="Q39" s="56"/>
      <c r="R39" s="192" t="s">
        <v>40</v>
      </c>
      <c r="S39" s="93"/>
      <c r="T39" s="17"/>
      <c r="U39" s="275">
        <f>'[2]Abs_rel diff'!$BM$106</f>
        <v>45.4574</v>
      </c>
      <c r="V39" s="275"/>
      <c r="W39" s="93"/>
      <c r="X39" s="17"/>
      <c r="Y39" s="93"/>
      <c r="Z39" s="17"/>
      <c r="AA39" s="275">
        <f>'[2]Abs_rel diff'!$BM$107</f>
        <v>104.11</v>
      </c>
      <c r="AB39" s="275"/>
      <c r="AC39" s="93"/>
      <c r="AD39" s="194"/>
      <c r="AE39" s="56"/>
    </row>
    <row r="40" spans="1:31" x14ac:dyDescent="0.25">
      <c r="A40" s="56"/>
      <c r="B40" s="56"/>
      <c r="C40" s="56"/>
      <c r="D40" s="56"/>
      <c r="E40" s="56"/>
      <c r="F40" s="1">
        <f>'[2]Abs_rel diff'!$CK$106</f>
        <v>3.1124999999999998</v>
      </c>
      <c r="G40" s="6">
        <f>'[2]Abs_rel diff'!$CL$106</f>
        <v>6.3606999999999996</v>
      </c>
      <c r="H40" s="1"/>
      <c r="I40" s="1"/>
      <c r="J40" s="1"/>
      <c r="K40" s="1"/>
      <c r="L40" s="1">
        <f>'[2]Abs_rel diff'!$CK$107</f>
        <v>3.2229999999999999</v>
      </c>
      <c r="M40" s="6">
        <f>'[2]Abs_rel diff'!$CL107</f>
        <v>5.1243999999999996</v>
      </c>
      <c r="N40" s="56"/>
      <c r="O40" s="56"/>
      <c r="P40" s="56"/>
      <c r="Q40" s="56"/>
      <c r="R40" s="56"/>
      <c r="S40" s="56"/>
      <c r="T40" s="56"/>
      <c r="U40" s="1">
        <f>'[2]Abs_rel diff'!$BN$106</f>
        <v>36.946599999999997</v>
      </c>
      <c r="V40" s="6">
        <f>'[2]Abs_rel diff'!$BO$106</f>
        <v>54.285299999999999</v>
      </c>
      <c r="W40" s="56"/>
      <c r="X40" s="56"/>
      <c r="Y40" s="56"/>
      <c r="Z40" s="56"/>
      <c r="AA40" s="1">
        <f>'[2]Abs_rel diff'!$BN$107</f>
        <v>89.637100000000004</v>
      </c>
      <c r="AB40" s="6">
        <f>'[2]Abs_rel diff'!$BO$107</f>
        <v>116.8597</v>
      </c>
      <c r="AC40" s="56"/>
      <c r="AD40" s="56"/>
      <c r="AE40" s="56"/>
    </row>
    <row r="42" spans="1:31" x14ac:dyDescent="0.25">
      <c r="B42" s="97" t="s">
        <v>287</v>
      </c>
      <c r="C42" s="101"/>
      <c r="D42" s="102"/>
      <c r="F42" s="101"/>
    </row>
    <row r="43" spans="1:31" x14ac:dyDescent="0.25">
      <c r="B43" s="108" t="s">
        <v>312</v>
      </c>
    </row>
    <row r="44" spans="1:31" x14ac:dyDescent="0.25">
      <c r="B44" s="108" t="s">
        <v>310</v>
      </c>
    </row>
    <row r="45" spans="1:31" x14ac:dyDescent="0.25">
      <c r="B45" s="108" t="s">
        <v>311</v>
      </c>
    </row>
  </sheetData>
  <mergeCells count="144">
    <mergeCell ref="D4:O4"/>
    <mergeCell ref="D5:O5"/>
    <mergeCell ref="S4:AD4"/>
    <mergeCell ref="S5:AD5"/>
    <mergeCell ref="AC37:AD37"/>
    <mergeCell ref="AC33:AD33"/>
    <mergeCell ref="AC31:AD31"/>
    <mergeCell ref="AC25:AD25"/>
    <mergeCell ref="AC21:AD21"/>
    <mergeCell ref="AC19:AD19"/>
    <mergeCell ref="AC17:AD17"/>
    <mergeCell ref="AC15:AD15"/>
    <mergeCell ref="AC11:AD11"/>
    <mergeCell ref="AC9:AD9"/>
    <mergeCell ref="AC7:AD7"/>
    <mergeCell ref="AC6:AD6"/>
    <mergeCell ref="AA15:AB15"/>
    <mergeCell ref="AA13:AB13"/>
    <mergeCell ref="AA11:AB11"/>
    <mergeCell ref="AA9:AB9"/>
    <mergeCell ref="AA7:AB7"/>
    <mergeCell ref="AA6:AB6"/>
    <mergeCell ref="AA25:AB25"/>
    <mergeCell ref="AA23:AB23"/>
    <mergeCell ref="AA21:AB21"/>
    <mergeCell ref="AA19:AB19"/>
    <mergeCell ref="AA17:AB17"/>
    <mergeCell ref="Y6:Z6"/>
    <mergeCell ref="AA39:AB39"/>
    <mergeCell ref="AA37:AB37"/>
    <mergeCell ref="AA35:AB35"/>
    <mergeCell ref="AA33:AB33"/>
    <mergeCell ref="AA31:AB31"/>
    <mergeCell ref="AA29:AB29"/>
    <mergeCell ref="AA27:AB27"/>
    <mergeCell ref="Y19:Z19"/>
    <mergeCell ref="Y15:Z15"/>
    <mergeCell ref="Y13:Z13"/>
    <mergeCell ref="Y11:Z11"/>
    <mergeCell ref="Y9:Z9"/>
    <mergeCell ref="Y7:Z7"/>
    <mergeCell ref="Y33:Z33"/>
    <mergeCell ref="Y31:Z31"/>
    <mergeCell ref="Y29:Z29"/>
    <mergeCell ref="Y27:Z27"/>
    <mergeCell ref="Y25:Z25"/>
    <mergeCell ref="Y21:Z21"/>
    <mergeCell ref="W15:X15"/>
    <mergeCell ref="W13:X13"/>
    <mergeCell ref="W11:X11"/>
    <mergeCell ref="W9:X9"/>
    <mergeCell ref="W7:X7"/>
    <mergeCell ref="W6:X6"/>
    <mergeCell ref="U6:V6"/>
    <mergeCell ref="W35:X35"/>
    <mergeCell ref="W33:X33"/>
    <mergeCell ref="W31:X31"/>
    <mergeCell ref="W25:X25"/>
    <mergeCell ref="W23:X23"/>
    <mergeCell ref="W21:X21"/>
    <mergeCell ref="W19:X19"/>
    <mergeCell ref="U39:V39"/>
    <mergeCell ref="U37:V37"/>
    <mergeCell ref="U31:V31"/>
    <mergeCell ref="U19:V19"/>
    <mergeCell ref="U11:V11"/>
    <mergeCell ref="U7:V7"/>
    <mergeCell ref="S35:T35"/>
    <mergeCell ref="S31:T31"/>
    <mergeCell ref="S23:T23"/>
    <mergeCell ref="S6:T6"/>
    <mergeCell ref="S19:T19"/>
    <mergeCell ref="S11:T11"/>
    <mergeCell ref="S7:T7"/>
    <mergeCell ref="N21:O21"/>
    <mergeCell ref="N19:O19"/>
    <mergeCell ref="N17:O17"/>
    <mergeCell ref="N15:O15"/>
    <mergeCell ref="N11:O11"/>
    <mergeCell ref="N9:O9"/>
    <mergeCell ref="N6:O6"/>
    <mergeCell ref="N7:O7"/>
    <mergeCell ref="L31:M31"/>
    <mergeCell ref="L29:M29"/>
    <mergeCell ref="L27:M27"/>
    <mergeCell ref="L25:M25"/>
    <mergeCell ref="L23:M23"/>
    <mergeCell ref="N37:O37"/>
    <mergeCell ref="N33:O33"/>
    <mergeCell ref="N31:O31"/>
    <mergeCell ref="N25:O25"/>
    <mergeCell ref="L39:M39"/>
    <mergeCell ref="L37:M37"/>
    <mergeCell ref="L35:M35"/>
    <mergeCell ref="L33:M33"/>
    <mergeCell ref="F6:G6"/>
    <mergeCell ref="D6:E6"/>
    <mergeCell ref="L21:M21"/>
    <mergeCell ref="L19:M19"/>
    <mergeCell ref="L17:M17"/>
    <mergeCell ref="L15:M15"/>
    <mergeCell ref="L13:M13"/>
    <mergeCell ref="L11:M11"/>
    <mergeCell ref="L9:M9"/>
    <mergeCell ref="J11:K11"/>
    <mergeCell ref="J9:K9"/>
    <mergeCell ref="J7:K7"/>
    <mergeCell ref="H15:I15"/>
    <mergeCell ref="L6:M6"/>
    <mergeCell ref="J6:K6"/>
    <mergeCell ref="H6:I6"/>
    <mergeCell ref="L7:M7"/>
    <mergeCell ref="H7:I7"/>
    <mergeCell ref="J33:K33"/>
    <mergeCell ref="J31:K31"/>
    <mergeCell ref="F39:G39"/>
    <mergeCell ref="F37:G37"/>
    <mergeCell ref="F31:G31"/>
    <mergeCell ref="F19:G19"/>
    <mergeCell ref="F11:G11"/>
    <mergeCell ref="J29:K29"/>
    <mergeCell ref="J27:K27"/>
    <mergeCell ref="J25:K25"/>
    <mergeCell ref="J21:K21"/>
    <mergeCell ref="J19:K19"/>
    <mergeCell ref="J15:K15"/>
    <mergeCell ref="J13:K13"/>
    <mergeCell ref="H21:I21"/>
    <mergeCell ref="H19:I19"/>
    <mergeCell ref="H13:I13"/>
    <mergeCell ref="F7:G7"/>
    <mergeCell ref="D35:E35"/>
    <mergeCell ref="D31:E31"/>
    <mergeCell ref="D23:E23"/>
    <mergeCell ref="D19:E19"/>
    <mergeCell ref="D7:E7"/>
    <mergeCell ref="D11:E11"/>
    <mergeCell ref="H11:I11"/>
    <mergeCell ref="H9:I9"/>
    <mergeCell ref="H35:I35"/>
    <mergeCell ref="H33:I33"/>
    <mergeCell ref="H31:I31"/>
    <mergeCell ref="H25:I25"/>
    <mergeCell ref="H23:I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9"/>
  <sheetViews>
    <sheetView zoomScale="85" zoomScaleNormal="85" workbookViewId="0">
      <selection activeCell="Q4" sqref="Q4:AD40"/>
    </sheetView>
  </sheetViews>
  <sheetFormatPr defaultRowHeight="15" x14ac:dyDescent="0.25"/>
  <cols>
    <col min="1" max="1" width="4.140625" style="108" customWidth="1"/>
    <col min="2" max="2" width="9.140625" style="108"/>
    <col min="3" max="3" width="22" style="150" customWidth="1"/>
    <col min="4" max="4" width="6.28515625" style="107" customWidth="1"/>
    <col min="5" max="5" width="6.28515625" style="99" customWidth="1"/>
    <col min="6" max="6" width="6.28515625" style="107" customWidth="1"/>
    <col min="7" max="7" width="6.28515625" style="99" customWidth="1"/>
    <col min="8" max="8" width="6.28515625" style="107" customWidth="1"/>
    <col min="9" max="9" width="6.28515625" style="99" customWidth="1"/>
    <col min="10" max="10" width="6.28515625" style="107" customWidth="1"/>
    <col min="11" max="11" width="8" style="99" customWidth="1"/>
    <col min="12" max="12" width="6.42578125" style="107" customWidth="1"/>
    <col min="13" max="13" width="6.28515625" style="99" customWidth="1"/>
    <col min="14" max="14" width="6.28515625" style="107" customWidth="1"/>
    <col min="15" max="16" width="6.28515625" style="99" customWidth="1"/>
    <col min="17" max="17" width="9.140625" style="99" customWidth="1"/>
    <col min="18" max="18" width="22" style="108" customWidth="1"/>
    <col min="19" max="19" width="7.28515625" style="107" customWidth="1"/>
    <col min="20" max="20" width="7.28515625" style="99" customWidth="1"/>
    <col min="21" max="21" width="7.28515625" style="107" customWidth="1"/>
    <col min="22" max="22" width="7.28515625" style="99" customWidth="1"/>
    <col min="23" max="23" width="7.28515625" style="107" customWidth="1"/>
    <col min="24" max="24" width="7.28515625" style="99" customWidth="1"/>
    <col min="25" max="25" width="7.28515625" style="107" customWidth="1"/>
    <col min="26" max="26" width="7.28515625" style="99" customWidth="1"/>
    <col min="27" max="27" width="7.28515625" style="107" customWidth="1"/>
    <col min="28" max="28" width="7.28515625" style="99" customWidth="1"/>
    <col min="29" max="29" width="7.28515625" style="107" customWidth="1"/>
    <col min="30" max="30" width="7.28515625" style="99" customWidth="1"/>
    <col min="31" max="16384" width="9.140625" style="108"/>
  </cols>
  <sheetData>
    <row r="1" spans="1:30" x14ac:dyDescent="0.25">
      <c r="A1" s="71" t="s">
        <v>94</v>
      </c>
    </row>
    <row r="2" spans="1:30" x14ac:dyDescent="0.25">
      <c r="A2" s="108" t="s">
        <v>325</v>
      </c>
      <c r="Q2" s="99" t="s">
        <v>326</v>
      </c>
    </row>
    <row r="3" spans="1:30"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row>
    <row r="4" spans="1:30" x14ac:dyDescent="0.25">
      <c r="B4" s="56"/>
      <c r="C4" s="56"/>
      <c r="D4" s="277" t="s">
        <v>84</v>
      </c>
      <c r="E4" s="277"/>
      <c r="F4" s="277"/>
      <c r="G4" s="277"/>
      <c r="H4" s="277"/>
      <c r="I4" s="277"/>
      <c r="J4" s="277"/>
      <c r="K4" s="277"/>
      <c r="L4" s="277"/>
      <c r="M4" s="277"/>
      <c r="N4" s="277"/>
      <c r="O4" s="277"/>
      <c r="P4" s="56"/>
      <c r="Q4" s="56"/>
      <c r="R4" s="56"/>
      <c r="S4" s="277" t="s">
        <v>92</v>
      </c>
      <c r="T4" s="277"/>
      <c r="U4" s="277"/>
      <c r="V4" s="277"/>
      <c r="W4" s="277"/>
      <c r="X4" s="277"/>
      <c r="Y4" s="277"/>
      <c r="Z4" s="277"/>
      <c r="AA4" s="277"/>
      <c r="AB4" s="277"/>
      <c r="AC4" s="277"/>
      <c r="AD4" s="277"/>
    </row>
    <row r="5" spans="1:30" x14ac:dyDescent="0.25">
      <c r="B5" s="56"/>
      <c r="C5" s="192"/>
      <c r="D5" s="281" t="s">
        <v>85</v>
      </c>
      <c r="E5" s="281"/>
      <c r="F5" s="281"/>
      <c r="G5" s="281"/>
      <c r="H5" s="281"/>
      <c r="I5" s="281"/>
      <c r="J5" s="281"/>
      <c r="K5" s="281"/>
      <c r="L5" s="281"/>
      <c r="M5" s="281"/>
      <c r="N5" s="281"/>
      <c r="O5" s="281"/>
      <c r="P5" s="16"/>
      <c r="Q5" s="16"/>
      <c r="R5" s="20"/>
      <c r="S5" s="281" t="s">
        <v>85</v>
      </c>
      <c r="T5" s="281"/>
      <c r="U5" s="281"/>
      <c r="V5" s="281"/>
      <c r="W5" s="281"/>
      <c r="X5" s="281"/>
      <c r="Y5" s="281"/>
      <c r="Z5" s="281"/>
      <c r="AA5" s="281"/>
      <c r="AB5" s="281"/>
      <c r="AC5" s="281"/>
      <c r="AD5" s="282"/>
    </row>
    <row r="6" spans="1:30" x14ac:dyDescent="0.25">
      <c r="B6" s="56"/>
      <c r="C6" s="192"/>
      <c r="D6" s="280" t="s">
        <v>86</v>
      </c>
      <c r="E6" s="280"/>
      <c r="F6" s="280" t="s">
        <v>87</v>
      </c>
      <c r="G6" s="280"/>
      <c r="H6" s="280" t="s">
        <v>88</v>
      </c>
      <c r="I6" s="280"/>
      <c r="J6" s="280" t="s">
        <v>89</v>
      </c>
      <c r="K6" s="280"/>
      <c r="L6" s="280" t="s">
        <v>90</v>
      </c>
      <c r="M6" s="280"/>
      <c r="N6" s="280" t="s">
        <v>91</v>
      </c>
      <c r="O6" s="280"/>
      <c r="P6" s="220"/>
      <c r="Q6" s="220"/>
      <c r="R6" s="20"/>
      <c r="S6" s="280" t="s">
        <v>86</v>
      </c>
      <c r="T6" s="280"/>
      <c r="U6" s="280" t="s">
        <v>87</v>
      </c>
      <c r="V6" s="280"/>
      <c r="W6" s="280" t="s">
        <v>88</v>
      </c>
      <c r="X6" s="280"/>
      <c r="Y6" s="280" t="s">
        <v>89</v>
      </c>
      <c r="Z6" s="280"/>
      <c r="AA6" s="280" t="s">
        <v>90</v>
      </c>
      <c r="AB6" s="280"/>
      <c r="AC6" s="280" t="s">
        <v>91</v>
      </c>
      <c r="AD6" s="283"/>
    </row>
    <row r="7" spans="1:30" s="71" customFormat="1" x14ac:dyDescent="0.25">
      <c r="B7" s="56" t="s">
        <v>75</v>
      </c>
      <c r="C7" s="192" t="s">
        <v>8</v>
      </c>
      <c r="D7" s="275">
        <v>1.7446999999999999</v>
      </c>
      <c r="E7" s="275"/>
      <c r="F7" s="275">
        <v>2.5038999999999998</v>
      </c>
      <c r="G7" s="275"/>
      <c r="H7" s="275">
        <v>3.6238999999999999</v>
      </c>
      <c r="I7" s="275"/>
      <c r="J7" s="275">
        <v>3.7585999999999999</v>
      </c>
      <c r="K7" s="275"/>
      <c r="L7" s="275">
        <v>4.7346000000000004</v>
      </c>
      <c r="M7" s="275"/>
      <c r="N7" s="275">
        <v>5.6345999999999998</v>
      </c>
      <c r="O7" s="275"/>
      <c r="P7" s="219"/>
      <c r="Q7" s="56" t="s">
        <v>75</v>
      </c>
      <c r="R7" s="192" t="s">
        <v>8</v>
      </c>
      <c r="S7" s="275">
        <v>4.3061999999999996</v>
      </c>
      <c r="T7" s="275"/>
      <c r="U7" s="275">
        <v>10.3528</v>
      </c>
      <c r="V7" s="275"/>
      <c r="W7" s="275">
        <v>14.8466</v>
      </c>
      <c r="X7" s="275"/>
      <c r="Y7" s="275">
        <v>20.403700000000001</v>
      </c>
      <c r="Z7" s="275"/>
      <c r="AA7" s="275">
        <v>28.960100000000001</v>
      </c>
      <c r="AB7" s="275"/>
      <c r="AC7" s="275">
        <v>36.865299999999998</v>
      </c>
      <c r="AD7" s="279"/>
    </row>
    <row r="8" spans="1:30" x14ac:dyDescent="0.25">
      <c r="B8" s="56"/>
      <c r="C8" s="192"/>
      <c r="D8" s="92">
        <v>1.1113999999999999</v>
      </c>
      <c r="E8" s="16">
        <v>2.7389000000000001</v>
      </c>
      <c r="F8" s="92">
        <v>1.7544999999999999</v>
      </c>
      <c r="G8" s="16">
        <v>3.5733000000000001</v>
      </c>
      <c r="H8" s="92">
        <v>2.6648000000000001</v>
      </c>
      <c r="I8" s="16">
        <v>4.9283000000000001</v>
      </c>
      <c r="J8" s="92">
        <v>2.9268999999999998</v>
      </c>
      <c r="K8" s="16">
        <v>4.8266</v>
      </c>
      <c r="L8" s="92">
        <v>3.8391999999999999</v>
      </c>
      <c r="M8" s="16">
        <v>5.8390000000000004</v>
      </c>
      <c r="N8" s="92">
        <v>4.6837999999999997</v>
      </c>
      <c r="O8" s="16">
        <v>6.7784000000000004</v>
      </c>
      <c r="P8" s="16"/>
      <c r="Q8" s="56"/>
      <c r="R8" s="192"/>
      <c r="S8" s="92">
        <v>0.99419999999999997</v>
      </c>
      <c r="T8" s="16">
        <v>7.3952999999999998</v>
      </c>
      <c r="U8" s="92">
        <v>6.3384</v>
      </c>
      <c r="V8" s="16">
        <v>13.8599</v>
      </c>
      <c r="W8" s="92">
        <v>11.756</v>
      </c>
      <c r="X8" s="16">
        <v>17.801200000000001</v>
      </c>
      <c r="Y8" s="92">
        <v>17.101099999999999</v>
      </c>
      <c r="Z8" s="16">
        <v>23.581</v>
      </c>
      <c r="AA8" s="92">
        <v>25.956199999999999</v>
      </c>
      <c r="AB8" s="16">
        <v>32.027200000000001</v>
      </c>
      <c r="AC8" s="92">
        <v>33.849299999999999</v>
      </c>
      <c r="AD8" s="95">
        <v>40.116399999999999</v>
      </c>
    </row>
    <row r="9" spans="1:30" s="71" customFormat="1" x14ac:dyDescent="0.25">
      <c r="B9" s="56"/>
      <c r="C9" s="192" t="s">
        <v>10</v>
      </c>
      <c r="D9" s="193"/>
      <c r="E9" s="17"/>
      <c r="F9" s="193"/>
      <c r="G9" s="17"/>
      <c r="H9" s="275">
        <v>3.7799</v>
      </c>
      <c r="I9" s="275"/>
      <c r="J9" s="275">
        <v>3.8662000000000001</v>
      </c>
      <c r="K9" s="275"/>
      <c r="L9" s="275">
        <v>3.8279999999999998</v>
      </c>
      <c r="M9" s="275"/>
      <c r="N9" s="275">
        <v>4.3324999999999996</v>
      </c>
      <c r="O9" s="275"/>
      <c r="P9" s="219"/>
      <c r="Q9" s="56"/>
      <c r="R9" s="192" t="s">
        <v>10</v>
      </c>
      <c r="S9" s="193"/>
      <c r="T9" s="17"/>
      <c r="U9" s="193"/>
      <c r="V9" s="17"/>
      <c r="W9" s="275">
        <v>7.2610000000000001</v>
      </c>
      <c r="X9" s="275"/>
      <c r="Y9" s="275">
        <v>4.7503000000000002</v>
      </c>
      <c r="Z9" s="275"/>
      <c r="AA9" s="275">
        <v>4.8918999999999997</v>
      </c>
      <c r="AB9" s="275"/>
      <c r="AC9" s="275">
        <v>7.9138999999999999</v>
      </c>
      <c r="AD9" s="279"/>
    </row>
    <row r="10" spans="1:30" x14ac:dyDescent="0.25">
      <c r="B10" s="56"/>
      <c r="C10" s="192"/>
      <c r="D10" s="92"/>
      <c r="E10" s="16"/>
      <c r="F10" s="92"/>
      <c r="G10" s="16"/>
      <c r="H10" s="92">
        <v>2.5718999999999999</v>
      </c>
      <c r="I10" s="16">
        <v>5.5552000000000001</v>
      </c>
      <c r="J10" s="92">
        <v>2.8315999999999999</v>
      </c>
      <c r="K10" s="16">
        <v>5.2789000000000001</v>
      </c>
      <c r="L10" s="92">
        <v>2.9155000000000002</v>
      </c>
      <c r="M10" s="16">
        <v>5.0259999999999998</v>
      </c>
      <c r="N10" s="92">
        <v>3.2323</v>
      </c>
      <c r="O10" s="16">
        <v>5.8071999999999999</v>
      </c>
      <c r="P10" s="16"/>
      <c r="Q10" s="56"/>
      <c r="R10" s="192"/>
      <c r="S10" s="92"/>
      <c r="T10" s="16"/>
      <c r="U10" s="92"/>
      <c r="V10" s="16"/>
      <c r="W10" s="92">
        <v>4.6372</v>
      </c>
      <c r="X10" s="16">
        <v>9.9739000000000004</v>
      </c>
      <c r="Y10" s="92">
        <v>1.7604</v>
      </c>
      <c r="Z10" s="16">
        <v>7.4992999999999999</v>
      </c>
      <c r="AA10" s="92">
        <v>1.7249000000000001</v>
      </c>
      <c r="AB10" s="16">
        <v>7.6810999999999998</v>
      </c>
      <c r="AC10" s="92">
        <v>4.4431000000000003</v>
      </c>
      <c r="AD10" s="95">
        <v>10.791399999999999</v>
      </c>
    </row>
    <row r="11" spans="1:30" s="71" customFormat="1" x14ac:dyDescent="0.25">
      <c r="B11" s="56"/>
      <c r="C11" s="192" t="s">
        <v>76</v>
      </c>
      <c r="D11" s="275">
        <v>1.5168999999999999</v>
      </c>
      <c r="E11" s="275"/>
      <c r="F11" s="275">
        <v>1.2050000000000001</v>
      </c>
      <c r="G11" s="275"/>
      <c r="H11" s="275">
        <v>2.3851</v>
      </c>
      <c r="I11" s="275"/>
      <c r="J11" s="275">
        <v>3.1120000000000001</v>
      </c>
      <c r="K11" s="275"/>
      <c r="L11" s="275">
        <v>4.9211</v>
      </c>
      <c r="M11" s="275"/>
      <c r="N11" s="275">
        <v>4.7077</v>
      </c>
      <c r="O11" s="275"/>
      <c r="P11" s="219"/>
      <c r="Q11" s="56"/>
      <c r="R11" s="192" t="s">
        <v>76</v>
      </c>
      <c r="S11" s="275">
        <v>3.6871999999999998</v>
      </c>
      <c r="T11" s="275"/>
      <c r="U11" s="275">
        <v>2.1194999999999999</v>
      </c>
      <c r="V11" s="275"/>
      <c r="W11" s="275">
        <v>7.9993999999999996</v>
      </c>
      <c r="X11" s="275"/>
      <c r="Y11" s="275">
        <v>9.5058000000000007</v>
      </c>
      <c r="Z11" s="275"/>
      <c r="AA11" s="275">
        <v>11.203799999999999</v>
      </c>
      <c r="AB11" s="275"/>
      <c r="AC11" s="275">
        <v>11.6686</v>
      </c>
      <c r="AD11" s="279"/>
    </row>
    <row r="12" spans="1:30" x14ac:dyDescent="0.25">
      <c r="B12" s="56"/>
      <c r="C12" s="192"/>
      <c r="D12" s="92">
        <v>0.9798</v>
      </c>
      <c r="E12" s="16">
        <v>2.3483999999999998</v>
      </c>
      <c r="F12" s="92">
        <v>0.79649999999999999</v>
      </c>
      <c r="G12" s="16">
        <v>1.8229</v>
      </c>
      <c r="H12" s="92">
        <v>1.5879000000000001</v>
      </c>
      <c r="I12" s="16">
        <v>3.5827</v>
      </c>
      <c r="J12" s="92">
        <v>2.1061999999999999</v>
      </c>
      <c r="K12" s="16">
        <v>4.5980999999999996</v>
      </c>
      <c r="L12" s="92">
        <v>3.2898999999999998</v>
      </c>
      <c r="M12" s="16">
        <v>7.3611000000000004</v>
      </c>
      <c r="N12" s="92">
        <v>2.8658000000000001</v>
      </c>
      <c r="O12" s="16">
        <v>7.7332999999999998</v>
      </c>
      <c r="P12" s="16"/>
      <c r="Q12" s="56"/>
      <c r="R12" s="192"/>
      <c r="S12" s="92">
        <v>-3.0700000000000002E-2</v>
      </c>
      <c r="T12" s="16">
        <v>6.8131000000000004</v>
      </c>
      <c r="U12" s="92">
        <v>-1.919</v>
      </c>
      <c r="V12" s="16">
        <v>6.4516999999999998</v>
      </c>
      <c r="W12" s="92">
        <v>4.2133000000000003</v>
      </c>
      <c r="X12" s="16">
        <v>11.0892</v>
      </c>
      <c r="Y12" s="92">
        <v>6.4904000000000002</v>
      </c>
      <c r="Z12" s="16">
        <v>12.7951</v>
      </c>
      <c r="AA12" s="92">
        <v>8.9987999999999992</v>
      </c>
      <c r="AB12" s="16">
        <v>12.858700000000001</v>
      </c>
      <c r="AC12" s="92">
        <v>9.4114000000000004</v>
      </c>
      <c r="AD12" s="95">
        <v>14.3164</v>
      </c>
    </row>
    <row r="13" spans="1:30" s="71" customFormat="1" x14ac:dyDescent="0.25">
      <c r="B13" s="56"/>
      <c r="C13" s="192" t="s">
        <v>14</v>
      </c>
      <c r="D13" s="193"/>
      <c r="E13" s="17"/>
      <c r="F13" s="193"/>
      <c r="G13" s="17"/>
      <c r="H13" s="275">
        <v>2.25</v>
      </c>
      <c r="I13" s="275"/>
      <c r="J13" s="275">
        <v>2.8418000000000001</v>
      </c>
      <c r="K13" s="275"/>
      <c r="L13" s="275">
        <v>3.7942</v>
      </c>
      <c r="M13" s="275"/>
      <c r="N13" s="193"/>
      <c r="O13" s="17"/>
      <c r="P13" s="17"/>
      <c r="Q13" s="56"/>
      <c r="R13" s="192" t="s">
        <v>14</v>
      </c>
      <c r="S13" s="193"/>
      <c r="T13" s="17"/>
      <c r="U13" s="193"/>
      <c r="V13" s="17"/>
      <c r="W13" s="275">
        <v>15.0044</v>
      </c>
      <c r="X13" s="275"/>
      <c r="Y13" s="275">
        <v>21.413799999999998</v>
      </c>
      <c r="Z13" s="275"/>
      <c r="AA13" s="275">
        <v>30.2303</v>
      </c>
      <c r="AB13" s="275"/>
      <c r="AC13" s="193"/>
      <c r="AD13" s="194"/>
    </row>
    <row r="14" spans="1:30" x14ac:dyDescent="0.25">
      <c r="B14" s="56"/>
      <c r="C14" s="192"/>
      <c r="D14" s="92"/>
      <c r="E14" s="16"/>
      <c r="F14" s="92"/>
      <c r="G14" s="16"/>
      <c r="H14" s="92">
        <v>1.7475000000000001</v>
      </c>
      <c r="I14" s="16">
        <v>2.8969999999999998</v>
      </c>
      <c r="J14" s="92">
        <v>2.2740999999999998</v>
      </c>
      <c r="K14" s="16">
        <v>3.5512999999999999</v>
      </c>
      <c r="L14" s="92">
        <v>3.1172</v>
      </c>
      <c r="M14" s="16">
        <v>4.6181000000000001</v>
      </c>
      <c r="N14" s="92"/>
      <c r="O14" s="16"/>
      <c r="P14" s="16"/>
      <c r="Q14" s="56"/>
      <c r="R14" s="192"/>
      <c r="S14" s="92"/>
      <c r="T14" s="16"/>
      <c r="U14" s="92"/>
      <c r="V14" s="16"/>
      <c r="W14" s="92">
        <v>10.7872</v>
      </c>
      <c r="X14" s="16">
        <v>19.071200000000001</v>
      </c>
      <c r="Y14" s="92">
        <v>17.277200000000001</v>
      </c>
      <c r="Z14" s="16">
        <v>25.488</v>
      </c>
      <c r="AA14" s="92">
        <v>26.459199999999999</v>
      </c>
      <c r="AB14" s="16">
        <v>33.722799999999999</v>
      </c>
      <c r="AC14" s="92"/>
      <c r="AD14" s="95"/>
    </row>
    <row r="15" spans="1:30" s="71" customFormat="1" x14ac:dyDescent="0.25">
      <c r="B15" s="56" t="s">
        <v>77</v>
      </c>
      <c r="C15" s="192" t="s">
        <v>321</v>
      </c>
      <c r="D15" s="193"/>
      <c r="E15" s="17"/>
      <c r="F15" s="193"/>
      <c r="G15" s="17"/>
      <c r="H15" s="275">
        <v>4.8440000000000003</v>
      </c>
      <c r="I15" s="275"/>
      <c r="J15" s="275">
        <v>6.8925999999999998</v>
      </c>
      <c r="K15" s="275"/>
      <c r="L15" s="275">
        <v>2.6698</v>
      </c>
      <c r="M15" s="275"/>
      <c r="N15" s="275">
        <v>1.6487000000000001</v>
      </c>
      <c r="O15" s="275"/>
      <c r="P15" s="219"/>
      <c r="Q15" s="56" t="s">
        <v>77</v>
      </c>
      <c r="R15" s="192" t="s">
        <v>321</v>
      </c>
      <c r="S15" s="193"/>
      <c r="T15" s="17"/>
      <c r="U15" s="193"/>
      <c r="V15" s="17"/>
      <c r="W15" s="275">
        <v>5.5820999999999996</v>
      </c>
      <c r="X15" s="275"/>
      <c r="Y15" s="275">
        <v>10.119999999999999</v>
      </c>
      <c r="Z15" s="275"/>
      <c r="AA15" s="275">
        <v>27.613099999999999</v>
      </c>
      <c r="AB15" s="275"/>
      <c r="AC15" s="275">
        <v>7.3746</v>
      </c>
      <c r="AD15" s="279"/>
    </row>
    <row r="16" spans="1:30" x14ac:dyDescent="0.25">
      <c r="B16" s="56"/>
      <c r="C16" s="192"/>
      <c r="D16" s="92"/>
      <c r="E16" s="16"/>
      <c r="F16" s="92"/>
      <c r="G16" s="16"/>
      <c r="H16" s="92">
        <v>7.5700000000000003E-2</v>
      </c>
      <c r="I16" s="16">
        <v>310.03640000000001</v>
      </c>
      <c r="J16" s="92">
        <v>0.1123</v>
      </c>
      <c r="K16" s="16">
        <v>422.98360000000002</v>
      </c>
      <c r="L16" s="92">
        <v>0.877</v>
      </c>
      <c r="M16" s="16">
        <v>8.1278000000000006</v>
      </c>
      <c r="N16" s="92">
        <v>0.45550000000000002</v>
      </c>
      <c r="O16" s="16">
        <v>5.9668999999999999</v>
      </c>
      <c r="P16" s="16"/>
      <c r="Q16" s="56"/>
      <c r="R16" s="192"/>
      <c r="S16" s="92"/>
      <c r="T16" s="16"/>
      <c r="U16" s="92"/>
      <c r="V16" s="16"/>
      <c r="W16" s="92">
        <v>-4.1197999999999997</v>
      </c>
      <c r="X16" s="16">
        <v>11.8125</v>
      </c>
      <c r="Y16" s="92">
        <v>-5.6721000000000004</v>
      </c>
      <c r="Z16" s="16">
        <v>18.1508</v>
      </c>
      <c r="AA16" s="92">
        <v>-1.2217</v>
      </c>
      <c r="AB16" s="16">
        <v>50.389400000000002</v>
      </c>
      <c r="AC16" s="92">
        <v>-10.242900000000001</v>
      </c>
      <c r="AD16" s="95">
        <v>24.012599999999999</v>
      </c>
    </row>
    <row r="17" spans="2:30" s="71" customFormat="1" x14ac:dyDescent="0.25">
      <c r="B17" s="56"/>
      <c r="C17" s="192" t="s">
        <v>322</v>
      </c>
      <c r="D17" s="193"/>
      <c r="E17" s="17"/>
      <c r="F17" s="193"/>
      <c r="G17" s="17"/>
      <c r="H17" s="193"/>
      <c r="I17" s="17"/>
      <c r="J17" s="193"/>
      <c r="K17" s="17"/>
      <c r="L17" s="275">
        <v>1.7911999999999999</v>
      </c>
      <c r="M17" s="275"/>
      <c r="N17" s="275">
        <v>1.5054000000000001</v>
      </c>
      <c r="O17" s="275"/>
      <c r="P17" s="219"/>
      <c r="Q17" s="56"/>
      <c r="R17" s="192" t="s">
        <v>322</v>
      </c>
      <c r="S17" s="193"/>
      <c r="T17" s="17"/>
      <c r="U17" s="193"/>
      <c r="V17" s="17"/>
      <c r="W17" s="193"/>
      <c r="X17" s="17"/>
      <c r="Y17" s="193"/>
      <c r="Z17" s="17"/>
      <c r="AA17" s="275">
        <v>4.8792</v>
      </c>
      <c r="AB17" s="275"/>
      <c r="AC17" s="275">
        <v>4.2150999999999996</v>
      </c>
      <c r="AD17" s="279"/>
    </row>
    <row r="18" spans="2:30" x14ac:dyDescent="0.25">
      <c r="B18" s="56"/>
      <c r="C18" s="192"/>
      <c r="D18" s="92"/>
      <c r="E18" s="16"/>
      <c r="F18" s="92"/>
      <c r="G18" s="16"/>
      <c r="H18" s="92"/>
      <c r="I18" s="16"/>
      <c r="J18" s="92"/>
      <c r="K18" s="16"/>
      <c r="L18" s="92">
        <v>0.60760000000000003</v>
      </c>
      <c r="M18" s="16">
        <v>5.2811000000000003</v>
      </c>
      <c r="N18" s="92">
        <v>0.51180000000000003</v>
      </c>
      <c r="O18" s="16">
        <v>4.4272999999999998</v>
      </c>
      <c r="P18" s="16"/>
      <c r="Q18" s="56"/>
      <c r="R18" s="192"/>
      <c r="S18" s="92"/>
      <c r="T18" s="16"/>
      <c r="U18" s="92"/>
      <c r="V18" s="16"/>
      <c r="W18" s="92"/>
      <c r="X18" s="16"/>
      <c r="Y18" s="92"/>
      <c r="Z18" s="16"/>
      <c r="AA18" s="92">
        <v>-4.0167000000000002</v>
      </c>
      <c r="AB18" s="16">
        <v>12.8804</v>
      </c>
      <c r="AC18" s="92">
        <v>-5.4341999999999997</v>
      </c>
      <c r="AD18" s="95">
        <v>14.255599999999999</v>
      </c>
    </row>
    <row r="19" spans="2:30" s="71" customFormat="1" x14ac:dyDescent="0.25">
      <c r="B19" s="56"/>
      <c r="C19" s="192" t="s">
        <v>19</v>
      </c>
      <c r="D19" s="275">
        <v>6.6133649999999999</v>
      </c>
      <c r="E19" s="275"/>
      <c r="F19" s="275">
        <v>7.1071349999999995</v>
      </c>
      <c r="G19" s="275"/>
      <c r="H19" s="275">
        <v>2.1940200000000001</v>
      </c>
      <c r="I19" s="275"/>
      <c r="J19" s="275">
        <v>6.1147799999999997</v>
      </c>
      <c r="K19" s="275"/>
      <c r="L19" s="275">
        <v>4.5009199999999998</v>
      </c>
      <c r="M19" s="275"/>
      <c r="N19" s="275">
        <v>10.2773</v>
      </c>
      <c r="O19" s="275"/>
      <c r="P19" s="219"/>
      <c r="Q19" s="56"/>
      <c r="R19" s="192" t="s">
        <v>19</v>
      </c>
      <c r="S19" s="275">
        <v>28.747489999999999</v>
      </c>
      <c r="T19" s="275"/>
      <c r="U19" s="275">
        <v>30.656150000000004</v>
      </c>
      <c r="V19" s="275"/>
      <c r="W19" s="275">
        <v>10.582240000000001</v>
      </c>
      <c r="X19" s="275"/>
      <c r="Y19" s="275">
        <v>22.092300000000002</v>
      </c>
      <c r="Z19" s="275"/>
      <c r="AA19" s="275">
        <v>19.055409999999998</v>
      </c>
      <c r="AB19" s="275"/>
      <c r="AC19" s="275">
        <v>17.953469999999999</v>
      </c>
      <c r="AD19" s="279"/>
    </row>
    <row r="20" spans="2:30" x14ac:dyDescent="0.25">
      <c r="B20" s="56"/>
      <c r="C20" s="192"/>
      <c r="D20" s="92">
        <v>1.2475825</v>
      </c>
      <c r="E20" s="16">
        <v>44.767699999999998</v>
      </c>
      <c r="F20" s="92">
        <v>1.6301100000000002</v>
      </c>
      <c r="G20" s="16">
        <v>31.593400000000003</v>
      </c>
      <c r="H20" s="92">
        <v>0.73984099999999997</v>
      </c>
      <c r="I20" s="16">
        <v>6.5064399999999996</v>
      </c>
      <c r="J20" s="92">
        <v>1.88367</v>
      </c>
      <c r="K20" s="16">
        <v>19.849799999999998</v>
      </c>
      <c r="L20" s="92">
        <v>1.7765599999999999</v>
      </c>
      <c r="M20" s="16">
        <v>11.4031</v>
      </c>
      <c r="N20" s="92">
        <v>2.8912800000000001</v>
      </c>
      <c r="O20" s="16">
        <v>36.531500000000001</v>
      </c>
      <c r="P20" s="16"/>
      <c r="Q20" s="56"/>
      <c r="R20" s="192"/>
      <c r="S20" s="92">
        <v>5.8344649999999998</v>
      </c>
      <c r="T20" s="16">
        <v>42.210909999999998</v>
      </c>
      <c r="U20" s="92">
        <v>12.374500000000001</v>
      </c>
      <c r="V20" s="16">
        <v>42.644649999999999</v>
      </c>
      <c r="W20" s="92">
        <v>-2.43032</v>
      </c>
      <c r="X20" s="16">
        <v>22.471900000000002</v>
      </c>
      <c r="Y20" s="92">
        <v>10.8613</v>
      </c>
      <c r="Z20" s="16">
        <v>30.7577</v>
      </c>
      <c r="AA20" s="92">
        <v>7.8723099999999997</v>
      </c>
      <c r="AB20" s="16">
        <v>27.18047</v>
      </c>
      <c r="AC20" s="92">
        <v>10.680999999999999</v>
      </c>
      <c r="AD20" s="95">
        <v>24.0319</v>
      </c>
    </row>
    <row r="21" spans="2:30" s="71" customFormat="1" x14ac:dyDescent="0.25">
      <c r="B21" s="56"/>
      <c r="C21" s="192" t="s">
        <v>21</v>
      </c>
      <c r="D21" s="193"/>
      <c r="E21" s="17"/>
      <c r="F21" s="193"/>
      <c r="G21" s="17"/>
      <c r="H21" s="275">
        <v>2.0928</v>
      </c>
      <c r="I21" s="275"/>
      <c r="J21" s="275">
        <v>1.5531999999999999</v>
      </c>
      <c r="K21" s="275"/>
      <c r="L21" s="275">
        <v>1.65</v>
      </c>
      <c r="M21" s="275"/>
      <c r="N21" s="275">
        <v>2.2669999999999999</v>
      </c>
      <c r="O21" s="275"/>
      <c r="P21" s="219"/>
      <c r="Q21" s="56"/>
      <c r="R21" s="192" t="s">
        <v>21</v>
      </c>
      <c r="S21" s="193"/>
      <c r="T21" s="17"/>
      <c r="U21" s="193"/>
      <c r="V21" s="17"/>
      <c r="W21" s="275">
        <v>7.2610000000000001</v>
      </c>
      <c r="X21" s="275"/>
      <c r="Y21" s="275">
        <v>4.7503000000000002</v>
      </c>
      <c r="Z21" s="275"/>
      <c r="AA21" s="275">
        <v>4.8918999999999997</v>
      </c>
      <c r="AB21" s="275"/>
      <c r="AC21" s="275">
        <v>7.9138999999999999</v>
      </c>
      <c r="AD21" s="279"/>
    </row>
    <row r="22" spans="2:30" x14ac:dyDescent="0.25">
      <c r="B22" s="56"/>
      <c r="C22" s="192"/>
      <c r="D22" s="92"/>
      <c r="E22" s="16"/>
      <c r="F22" s="92"/>
      <c r="G22" s="16"/>
      <c r="H22" s="92">
        <v>1.5616000000000001</v>
      </c>
      <c r="I22" s="16">
        <v>2.8047</v>
      </c>
      <c r="J22" s="92">
        <v>1.1805000000000001</v>
      </c>
      <c r="K22" s="16">
        <v>2.0436000000000001</v>
      </c>
      <c r="L22" s="92">
        <v>1.218</v>
      </c>
      <c r="M22" s="16">
        <v>2.2351999999999999</v>
      </c>
      <c r="N22" s="92">
        <v>1.5690999999999999</v>
      </c>
      <c r="O22" s="16">
        <v>3.2751000000000001</v>
      </c>
      <c r="P22" s="16"/>
      <c r="Q22" s="56"/>
      <c r="R22" s="192"/>
      <c r="S22" s="92"/>
      <c r="T22" s="16"/>
      <c r="U22" s="92"/>
      <c r="V22" s="16"/>
      <c r="W22" s="92">
        <v>4.6372</v>
      </c>
      <c r="X22" s="16">
        <v>9.9739000000000004</v>
      </c>
      <c r="Y22" s="92">
        <v>1.7604</v>
      </c>
      <c r="Z22" s="16">
        <v>7.4992999999999999</v>
      </c>
      <c r="AA22" s="92">
        <v>1.7249000000000001</v>
      </c>
      <c r="AB22" s="16">
        <v>7.6810999999999998</v>
      </c>
      <c r="AC22" s="92">
        <v>4.4431000000000003</v>
      </c>
      <c r="AD22" s="95">
        <v>10.791399999999999</v>
      </c>
    </row>
    <row r="23" spans="2:30" s="71" customFormat="1" x14ac:dyDescent="0.25">
      <c r="B23" s="56"/>
      <c r="C23" s="192" t="s">
        <v>23</v>
      </c>
      <c r="D23" s="275">
        <v>5.3042999999999996</v>
      </c>
      <c r="E23" s="275"/>
      <c r="F23" s="193"/>
      <c r="G23" s="17"/>
      <c r="H23" s="275">
        <v>1.3486</v>
      </c>
      <c r="I23" s="275"/>
      <c r="J23" s="193"/>
      <c r="K23" s="17"/>
      <c r="L23" s="275">
        <v>1.4263999999999999</v>
      </c>
      <c r="M23" s="275"/>
      <c r="N23" s="193"/>
      <c r="O23" s="17"/>
      <c r="P23" s="17"/>
      <c r="Q23" s="56"/>
      <c r="R23" s="192" t="s">
        <v>23</v>
      </c>
      <c r="S23" s="275">
        <v>3.7067000000000001</v>
      </c>
      <c r="T23" s="275"/>
      <c r="U23" s="193"/>
      <c r="V23" s="17"/>
      <c r="W23" s="275">
        <v>0.97430000000000005</v>
      </c>
      <c r="X23" s="275"/>
      <c r="Y23" s="193"/>
      <c r="Z23" s="17"/>
      <c r="AA23" s="275">
        <v>1.8236000000000001</v>
      </c>
      <c r="AB23" s="275"/>
      <c r="AC23" s="193"/>
      <c r="AD23" s="194"/>
    </row>
    <row r="24" spans="2:30" x14ac:dyDescent="0.25">
      <c r="B24" s="56"/>
      <c r="C24" s="192"/>
      <c r="D24" s="92">
        <v>1.2648999999999999</v>
      </c>
      <c r="E24" s="16">
        <v>22.242699999999999</v>
      </c>
      <c r="F24" s="92"/>
      <c r="G24" s="16"/>
      <c r="H24" s="92">
        <v>0.48570000000000002</v>
      </c>
      <c r="I24" s="16">
        <v>3.7444999999999999</v>
      </c>
      <c r="J24" s="92"/>
      <c r="K24" s="16"/>
      <c r="L24" s="107">
        <v>0.66039999999999999</v>
      </c>
      <c r="M24" s="16">
        <v>3.081</v>
      </c>
      <c r="N24" s="92"/>
      <c r="O24" s="16"/>
      <c r="P24" s="16"/>
      <c r="Q24" s="56"/>
      <c r="R24" s="192"/>
      <c r="S24" s="92">
        <v>1.2294</v>
      </c>
      <c r="T24" s="16">
        <v>5.5918999999999999</v>
      </c>
      <c r="U24" s="92"/>
      <c r="V24" s="16"/>
      <c r="W24" s="92">
        <v>-1.8129</v>
      </c>
      <c r="X24" s="16">
        <v>3.9550000000000001</v>
      </c>
      <c r="Y24" s="92"/>
      <c r="Z24" s="16"/>
      <c r="AA24" s="92">
        <v>-1.7924</v>
      </c>
      <c r="AB24" s="16">
        <v>5.3194999999999997</v>
      </c>
      <c r="AC24" s="92"/>
      <c r="AD24" s="95"/>
    </row>
    <row r="25" spans="2:30" s="71" customFormat="1" x14ac:dyDescent="0.25">
      <c r="B25" s="56" t="s">
        <v>78</v>
      </c>
      <c r="C25" s="192" t="s">
        <v>79</v>
      </c>
      <c r="D25" s="193"/>
      <c r="E25" s="17"/>
      <c r="F25" s="193"/>
      <c r="G25" s="17"/>
      <c r="H25" s="275">
        <v>4.8348000000000004</v>
      </c>
      <c r="I25" s="275"/>
      <c r="J25" s="275">
        <v>21.8066</v>
      </c>
      <c r="K25" s="275"/>
      <c r="L25" s="275">
        <v>7.9077000000000002</v>
      </c>
      <c r="M25" s="275"/>
      <c r="N25" s="275">
        <v>5.5688000000000004</v>
      </c>
      <c r="O25" s="275"/>
      <c r="P25" s="219"/>
      <c r="Q25" s="56" t="s">
        <v>78</v>
      </c>
      <c r="R25" s="192" t="s">
        <v>79</v>
      </c>
      <c r="S25" s="193"/>
      <c r="T25" s="17"/>
      <c r="U25" s="193"/>
      <c r="V25" s="17"/>
      <c r="W25" s="275">
        <v>2.6758000000000002</v>
      </c>
      <c r="X25" s="275"/>
      <c r="Y25" s="275">
        <v>4.4795999999999996</v>
      </c>
      <c r="Z25" s="275"/>
      <c r="AA25" s="275">
        <v>3.4028</v>
      </c>
      <c r="AB25" s="275"/>
      <c r="AC25" s="275">
        <v>3.4016999999999999</v>
      </c>
      <c r="AD25" s="279"/>
    </row>
    <row r="26" spans="2:30" x14ac:dyDescent="0.25">
      <c r="B26" s="56"/>
      <c r="C26" s="192"/>
      <c r="D26" s="92"/>
      <c r="E26" s="16"/>
      <c r="F26" s="92"/>
      <c r="G26" s="16"/>
      <c r="H26" s="92">
        <v>0.83830000000000005</v>
      </c>
      <c r="I26" s="16">
        <v>27.8856</v>
      </c>
      <c r="J26" s="92">
        <v>3.0192000000000001</v>
      </c>
      <c r="K26" s="16">
        <v>157.49889999999999</v>
      </c>
      <c r="L26" s="92">
        <v>1.6991000000000001</v>
      </c>
      <c r="M26" s="16">
        <v>36.802</v>
      </c>
      <c r="N26" s="92">
        <v>1.2822</v>
      </c>
      <c r="O26" s="16">
        <v>24.186199999999999</v>
      </c>
      <c r="P26" s="16"/>
      <c r="Q26" s="56"/>
      <c r="R26" s="192"/>
      <c r="S26" s="92"/>
      <c r="T26" s="16"/>
      <c r="U26" s="92"/>
      <c r="V26" s="16"/>
      <c r="W26" s="92">
        <v>0.24429999999999999</v>
      </c>
      <c r="X26" s="16">
        <v>4.2874999999999996</v>
      </c>
      <c r="Y26" s="92">
        <v>2.7915000000000001</v>
      </c>
      <c r="Z26" s="16">
        <v>5.9546000000000001</v>
      </c>
      <c r="AA26" s="92">
        <v>1.4009</v>
      </c>
      <c r="AB26" s="16">
        <v>4.8853</v>
      </c>
      <c r="AC26" s="92">
        <v>0.96479999999999999</v>
      </c>
      <c r="AD26" s="95">
        <v>5.1490999999999998</v>
      </c>
    </row>
    <row r="27" spans="2:30" s="71" customFormat="1" x14ac:dyDescent="0.25">
      <c r="B27" s="56"/>
      <c r="C27" s="192" t="s">
        <v>80</v>
      </c>
      <c r="D27" s="193"/>
      <c r="E27" s="17"/>
      <c r="F27" s="193"/>
      <c r="G27" s="17"/>
      <c r="H27" s="193"/>
      <c r="I27" s="17"/>
      <c r="J27" s="275">
        <v>3.0508999999999999</v>
      </c>
      <c r="K27" s="275"/>
      <c r="L27" s="275">
        <v>3.7048999999999999</v>
      </c>
      <c r="M27" s="275"/>
      <c r="N27" s="193"/>
      <c r="O27" s="17"/>
      <c r="P27" s="17"/>
      <c r="Q27" s="56"/>
      <c r="R27" s="192" t="s">
        <v>80</v>
      </c>
      <c r="S27" s="193"/>
      <c r="T27" s="17"/>
      <c r="U27" s="193"/>
      <c r="V27" s="17"/>
      <c r="W27" s="193"/>
      <c r="X27" s="17"/>
      <c r="Y27" s="275">
        <v>2.1896</v>
      </c>
      <c r="Z27" s="275"/>
      <c r="AA27" s="275">
        <v>2.0579999999999998</v>
      </c>
      <c r="AB27" s="275"/>
      <c r="AC27" s="193"/>
      <c r="AD27" s="194"/>
    </row>
    <row r="28" spans="2:30" x14ac:dyDescent="0.25">
      <c r="B28" s="56"/>
      <c r="C28" s="192"/>
      <c r="D28" s="92"/>
      <c r="E28" s="16"/>
      <c r="F28" s="92"/>
      <c r="G28" s="16"/>
      <c r="H28" s="92"/>
      <c r="I28" s="16"/>
      <c r="J28" s="92">
        <v>0.58279999999999998</v>
      </c>
      <c r="K28" s="16">
        <v>15.9703</v>
      </c>
      <c r="L28" s="92">
        <v>0.74619999999999997</v>
      </c>
      <c r="M28" s="16">
        <v>18.393899999999999</v>
      </c>
      <c r="N28" s="92"/>
      <c r="O28" s="16"/>
      <c r="P28" s="16"/>
      <c r="Q28" s="56"/>
      <c r="R28" s="192"/>
      <c r="S28" s="92"/>
      <c r="T28" s="16"/>
      <c r="U28" s="92"/>
      <c r="V28" s="16"/>
      <c r="W28" s="92"/>
      <c r="X28" s="16"/>
      <c r="Y28" s="92">
        <v>-1.149</v>
      </c>
      <c r="Z28" s="16">
        <v>4.375</v>
      </c>
      <c r="AA28" s="92">
        <v>-0.34649999999999997</v>
      </c>
      <c r="AB28" s="16">
        <v>3.6143000000000001</v>
      </c>
      <c r="AC28" s="92"/>
      <c r="AD28" s="95"/>
    </row>
    <row r="29" spans="2:30" s="71" customFormat="1" x14ac:dyDescent="0.25">
      <c r="B29" s="56"/>
      <c r="C29" s="192" t="s">
        <v>81</v>
      </c>
      <c r="D29" s="193"/>
      <c r="E29" s="17"/>
      <c r="F29" s="193"/>
      <c r="G29" s="17"/>
      <c r="H29" s="193"/>
      <c r="I29" s="17"/>
      <c r="J29" s="275">
        <v>1.0862000000000001</v>
      </c>
      <c r="K29" s="275"/>
      <c r="L29" s="275">
        <v>5.3973000000000004</v>
      </c>
      <c r="M29" s="275"/>
      <c r="N29" s="193"/>
      <c r="O29" s="17"/>
      <c r="P29" s="17"/>
      <c r="Q29" s="56"/>
      <c r="R29" s="192" t="s">
        <v>81</v>
      </c>
      <c r="S29" s="193"/>
      <c r="T29" s="17"/>
      <c r="U29" s="193"/>
      <c r="V29" s="17"/>
      <c r="W29" s="193"/>
      <c r="X29" s="17"/>
      <c r="Y29" s="275">
        <v>0.11650000000000001</v>
      </c>
      <c r="Z29" s="275"/>
      <c r="AA29" s="275">
        <v>1.5228999999999999</v>
      </c>
      <c r="AB29" s="275"/>
      <c r="AC29" s="193"/>
      <c r="AD29" s="194"/>
    </row>
    <row r="30" spans="2:30" x14ac:dyDescent="0.25">
      <c r="B30" s="56"/>
      <c r="C30" s="192"/>
      <c r="D30" s="92"/>
      <c r="E30" s="16"/>
      <c r="F30" s="92"/>
      <c r="G30" s="16"/>
      <c r="H30" s="92"/>
      <c r="I30" s="16"/>
      <c r="J30" s="92">
        <v>0.15110000000000001</v>
      </c>
      <c r="K30" s="16">
        <v>7.8083999999999998</v>
      </c>
      <c r="L30" s="92">
        <v>0.54620000000000002</v>
      </c>
      <c r="M30" s="16">
        <v>53.3322</v>
      </c>
      <c r="N30" s="92"/>
      <c r="O30" s="16"/>
      <c r="P30" s="16"/>
      <c r="Q30" s="56"/>
      <c r="R30" s="192"/>
      <c r="S30" s="92"/>
      <c r="T30" s="16"/>
      <c r="U30" s="92"/>
      <c r="V30" s="16"/>
      <c r="W30" s="92"/>
      <c r="X30" s="16"/>
      <c r="Y30" s="92">
        <v>-1.7258</v>
      </c>
      <c r="Z30" s="16">
        <v>2.3142</v>
      </c>
      <c r="AA30" s="92">
        <v>0.10290000000000001</v>
      </c>
      <c r="AB30" s="16">
        <v>2.6623000000000001</v>
      </c>
      <c r="AC30" s="92"/>
      <c r="AD30" s="95"/>
    </row>
    <row r="31" spans="2:30" s="71" customFormat="1" x14ac:dyDescent="0.25">
      <c r="B31" s="56"/>
      <c r="C31" s="192" t="s">
        <v>82</v>
      </c>
      <c r="D31" s="275">
        <v>4.4158999999999997</v>
      </c>
      <c r="E31" s="275"/>
      <c r="F31" s="275">
        <v>0.45519999999999999</v>
      </c>
      <c r="G31" s="275"/>
      <c r="H31" s="275">
        <v>2.9817999999999998</v>
      </c>
      <c r="I31" s="275"/>
      <c r="J31" s="275">
        <v>60.969000000000001</v>
      </c>
      <c r="K31" s="275"/>
      <c r="L31" s="275">
        <v>3.0339999999999998</v>
      </c>
      <c r="M31" s="275"/>
      <c r="N31" s="275">
        <v>2.9628999999999999</v>
      </c>
      <c r="O31" s="275"/>
      <c r="P31" s="219"/>
      <c r="Q31" s="56"/>
      <c r="R31" s="192" t="s">
        <v>82</v>
      </c>
      <c r="S31" s="275">
        <v>1.3989</v>
      </c>
      <c r="T31" s="275"/>
      <c r="U31" s="275">
        <v>-1.2117</v>
      </c>
      <c r="V31" s="275"/>
      <c r="W31" s="275">
        <v>1.5469999999999999</v>
      </c>
      <c r="X31" s="275"/>
      <c r="Y31" s="275">
        <v>3.4441000000000002</v>
      </c>
      <c r="Z31" s="275"/>
      <c r="AA31" s="275">
        <v>2.5465</v>
      </c>
      <c r="AB31" s="275"/>
      <c r="AC31" s="275">
        <v>1.0259</v>
      </c>
      <c r="AD31" s="279"/>
    </row>
    <row r="32" spans="2:30" x14ac:dyDescent="0.25">
      <c r="B32" s="56"/>
      <c r="C32" s="192"/>
      <c r="D32" s="92">
        <v>7.1400000000000005E-2</v>
      </c>
      <c r="E32" s="16">
        <v>273.25459999999998</v>
      </c>
      <c r="F32" s="92">
        <v>4.8800000000000003E-2</v>
      </c>
      <c r="G32" s="16">
        <v>4.2480000000000002</v>
      </c>
      <c r="H32" s="92">
        <v>0.2298</v>
      </c>
      <c r="I32" s="16">
        <v>38.697200000000002</v>
      </c>
      <c r="J32" s="92">
        <v>0.93979999999999997</v>
      </c>
      <c r="K32" s="16">
        <v>3955.3040000000001</v>
      </c>
      <c r="L32" s="92">
        <v>0.54669999999999996</v>
      </c>
      <c r="M32" s="16">
        <v>16.836400000000001</v>
      </c>
      <c r="N32" s="92">
        <v>0.17660000000000001</v>
      </c>
      <c r="O32" s="16">
        <v>49.710999999999999</v>
      </c>
      <c r="P32" s="16"/>
      <c r="Q32" s="56"/>
      <c r="R32" s="192"/>
      <c r="S32" s="92">
        <v>-1.1651</v>
      </c>
      <c r="T32" s="16">
        <v>3.1499000000000001</v>
      </c>
      <c r="U32" s="92">
        <v>-3.2124999999999999</v>
      </c>
      <c r="V32" s="16">
        <v>3.0306999999999999</v>
      </c>
      <c r="W32" s="92">
        <v>-1.5429999999999999</v>
      </c>
      <c r="X32" s="16">
        <v>3.7644000000000002</v>
      </c>
      <c r="Y32" s="92">
        <v>1.6201000000000001</v>
      </c>
      <c r="Z32" s="16">
        <v>5.0190999999999999</v>
      </c>
      <c r="AA32" s="92">
        <v>-9.4799999999999995E-2</v>
      </c>
      <c r="AB32" s="16">
        <v>5.0263</v>
      </c>
      <c r="AC32" s="92">
        <v>-1.7318</v>
      </c>
      <c r="AD32" s="95">
        <v>2.8136000000000001</v>
      </c>
    </row>
    <row r="33" spans="1:30" s="71" customFormat="1" x14ac:dyDescent="0.25">
      <c r="B33" s="56" t="s">
        <v>83</v>
      </c>
      <c r="C33" s="192" t="s">
        <v>32</v>
      </c>
      <c r="D33" s="193"/>
      <c r="E33" s="17"/>
      <c r="F33" s="193"/>
      <c r="G33" s="17"/>
      <c r="H33" s="275">
        <v>9.9915000000000003</v>
      </c>
      <c r="I33" s="275"/>
      <c r="J33" s="275"/>
      <c r="K33" s="275"/>
      <c r="L33" s="275">
        <v>8.5016999999999996</v>
      </c>
      <c r="M33" s="275"/>
      <c r="N33" s="275"/>
      <c r="O33" s="275"/>
      <c r="P33" s="219"/>
      <c r="Q33" s="56" t="s">
        <v>83</v>
      </c>
      <c r="R33" s="192" t="s">
        <v>32</v>
      </c>
      <c r="S33" s="193"/>
      <c r="T33" s="17"/>
      <c r="U33" s="193"/>
      <c r="V33" s="17"/>
      <c r="W33" s="275">
        <v>39.6128</v>
      </c>
      <c r="X33" s="275"/>
      <c r="Y33" s="275"/>
      <c r="Z33" s="275"/>
      <c r="AA33" s="275">
        <v>32.222000000000001</v>
      </c>
      <c r="AB33" s="275"/>
      <c r="AC33" s="275"/>
      <c r="AD33" s="279"/>
    </row>
    <row r="34" spans="1:30" x14ac:dyDescent="0.25">
      <c r="B34" s="56"/>
      <c r="C34" s="192"/>
      <c r="D34" s="92"/>
      <c r="E34" s="16"/>
      <c r="F34" s="92"/>
      <c r="G34" s="16"/>
      <c r="H34" s="92">
        <v>5.4413</v>
      </c>
      <c r="I34" s="16">
        <v>18.346599999999999</v>
      </c>
      <c r="J34" s="92"/>
      <c r="K34" s="16"/>
      <c r="L34" s="92">
        <v>5.6948999999999996</v>
      </c>
      <c r="M34" s="16">
        <v>12.691700000000001</v>
      </c>
      <c r="N34" s="92"/>
      <c r="O34" s="16"/>
      <c r="P34" s="16"/>
      <c r="Q34" s="56"/>
      <c r="R34" s="192"/>
      <c r="S34" s="92"/>
      <c r="T34" s="16"/>
      <c r="U34" s="92"/>
      <c r="V34" s="16"/>
      <c r="W34" s="92">
        <v>33.464399999999998</v>
      </c>
      <c r="X34" s="16">
        <v>44.997199999999999</v>
      </c>
      <c r="Y34" s="92"/>
      <c r="Z34" s="16"/>
      <c r="AA34" s="92">
        <v>27.988</v>
      </c>
      <c r="AB34" s="16">
        <v>36.209899999999998</v>
      </c>
      <c r="AC34" s="92"/>
      <c r="AD34" s="95"/>
    </row>
    <row r="35" spans="1:30" s="71" customFormat="1" x14ac:dyDescent="0.25">
      <c r="B35" s="56"/>
      <c r="C35" s="192" t="s">
        <v>33</v>
      </c>
      <c r="D35" s="275">
        <v>5.1230000000000002</v>
      </c>
      <c r="E35" s="275"/>
      <c r="F35" s="193"/>
      <c r="G35" s="17"/>
      <c r="H35" s="275">
        <v>4.7477</v>
      </c>
      <c r="I35" s="275"/>
      <c r="J35" s="193"/>
      <c r="K35" s="17"/>
      <c r="L35" s="275">
        <v>4.4340999999999999</v>
      </c>
      <c r="M35" s="275"/>
      <c r="N35" s="193"/>
      <c r="O35" s="17"/>
      <c r="P35" s="17"/>
      <c r="Q35" s="56"/>
      <c r="R35" s="192" t="s">
        <v>33</v>
      </c>
      <c r="S35" s="275">
        <v>17.417000000000002</v>
      </c>
      <c r="T35" s="275"/>
      <c r="U35" s="193"/>
      <c r="V35" s="17"/>
      <c r="W35" s="275">
        <v>55.030700000000003</v>
      </c>
      <c r="X35" s="275"/>
      <c r="Y35" s="193"/>
      <c r="Z35" s="17"/>
      <c r="AA35" s="275">
        <v>66.981999999999999</v>
      </c>
      <c r="AB35" s="275"/>
      <c r="AC35" s="193"/>
      <c r="AD35" s="194"/>
    </row>
    <row r="36" spans="1:30" x14ac:dyDescent="0.25">
      <c r="B36" s="56"/>
      <c r="C36" s="192"/>
      <c r="D36" s="92">
        <v>3.2562000000000002</v>
      </c>
      <c r="E36" s="16">
        <v>8.0601000000000003</v>
      </c>
      <c r="F36" s="92"/>
      <c r="G36" s="16"/>
      <c r="H36" s="92">
        <v>3.7164999999999999</v>
      </c>
      <c r="I36" s="16">
        <v>5.2900999999999998</v>
      </c>
      <c r="J36" s="92"/>
      <c r="K36" s="16"/>
      <c r="L36" s="92">
        <v>4.1792999999999996</v>
      </c>
      <c r="M36" s="16">
        <v>5.3933</v>
      </c>
      <c r="N36" s="92"/>
      <c r="O36" s="16"/>
      <c r="P36" s="16"/>
      <c r="Q36" s="56"/>
      <c r="R36" s="192"/>
      <c r="S36" s="92">
        <v>13.927899999999999</v>
      </c>
      <c r="T36" s="16">
        <v>20.311199999999999</v>
      </c>
      <c r="U36" s="92"/>
      <c r="V36" s="16"/>
      <c r="W36" s="92">
        <v>50.214599999999997</v>
      </c>
      <c r="X36" s="16">
        <v>59.7836</v>
      </c>
      <c r="Y36" s="92"/>
      <c r="Z36" s="16"/>
      <c r="AA36" s="92">
        <v>62.857399999999998</v>
      </c>
      <c r="AB36" s="16">
        <v>70.801900000000003</v>
      </c>
      <c r="AC36" s="92"/>
      <c r="AD36" s="95"/>
    </row>
    <row r="37" spans="1:30" s="71" customFormat="1" x14ac:dyDescent="0.25">
      <c r="B37" s="56"/>
      <c r="C37" s="192" t="s">
        <v>39</v>
      </c>
      <c r="D37" s="193"/>
      <c r="E37" s="17"/>
      <c r="F37" s="275">
        <v>8.0057144620874858</v>
      </c>
      <c r="G37" s="275"/>
      <c r="H37" s="193"/>
      <c r="I37" s="17"/>
      <c r="J37" s="193"/>
      <c r="K37" s="17"/>
      <c r="L37" s="275">
        <v>6.8845000000000001</v>
      </c>
      <c r="M37" s="275"/>
      <c r="N37" s="275">
        <v>6.5633999999999997</v>
      </c>
      <c r="O37" s="275"/>
      <c r="P37" s="219"/>
      <c r="Q37" s="56"/>
      <c r="R37" s="192" t="s">
        <v>39</v>
      </c>
      <c r="S37" s="193"/>
      <c r="T37" s="17"/>
      <c r="U37" s="275">
        <v>8.972854537041675</v>
      </c>
      <c r="V37" s="275"/>
      <c r="W37" s="193"/>
      <c r="X37" s="17"/>
      <c r="Y37" s="193"/>
      <c r="Z37" s="17"/>
      <c r="AA37" s="275">
        <v>40.431800000000003</v>
      </c>
      <c r="AB37" s="275"/>
      <c r="AC37" s="275">
        <v>53.313099999999999</v>
      </c>
      <c r="AD37" s="279"/>
    </row>
    <row r="38" spans="1:30" x14ac:dyDescent="0.25">
      <c r="B38" s="56"/>
      <c r="C38" s="192"/>
      <c r="D38" s="92"/>
      <c r="E38" s="16"/>
      <c r="F38" s="92">
        <v>3.5041728096998068</v>
      </c>
      <c r="G38" s="16">
        <v>18.290137230227913</v>
      </c>
      <c r="H38" s="92"/>
      <c r="I38" s="16"/>
      <c r="J38" s="92"/>
      <c r="K38" s="16"/>
      <c r="L38" s="92">
        <v>5.1176000000000004</v>
      </c>
      <c r="M38" s="16">
        <v>9.2614999999999998</v>
      </c>
      <c r="N38" s="92">
        <v>4.9303999999999997</v>
      </c>
      <c r="O38" s="16">
        <v>8.7373999999999992</v>
      </c>
      <c r="P38" s="16"/>
      <c r="Q38" s="56"/>
      <c r="R38" s="192"/>
      <c r="S38" s="92"/>
      <c r="T38" s="16"/>
      <c r="U38" s="92">
        <v>6.5781121121121116</v>
      </c>
      <c r="V38" s="16">
        <v>10.880575361989235</v>
      </c>
      <c r="W38" s="92"/>
      <c r="X38" s="16"/>
      <c r="Y38" s="92"/>
      <c r="Z38" s="16"/>
      <c r="AA38" s="92">
        <v>35.661999999999999</v>
      </c>
      <c r="AB38" s="16">
        <v>44.656399999999998</v>
      </c>
      <c r="AC38" s="92">
        <v>47.313800000000001</v>
      </c>
      <c r="AD38" s="95">
        <v>58.438699999999997</v>
      </c>
    </row>
    <row r="39" spans="1:30" s="71" customFormat="1" x14ac:dyDescent="0.25">
      <c r="B39" s="56"/>
      <c r="C39" s="192" t="s">
        <v>40</v>
      </c>
      <c r="D39" s="193"/>
      <c r="E39" s="17"/>
      <c r="F39" s="275">
        <v>8.1380999999999997</v>
      </c>
      <c r="G39" s="275"/>
      <c r="H39" s="193"/>
      <c r="I39" s="17"/>
      <c r="J39" s="193"/>
      <c r="K39" s="17"/>
      <c r="L39" s="275">
        <v>8.8234999999999992</v>
      </c>
      <c r="M39" s="275"/>
      <c r="N39" s="193"/>
      <c r="O39" s="17"/>
      <c r="P39" s="17"/>
      <c r="Q39" s="56"/>
      <c r="R39" s="192" t="s">
        <v>40</v>
      </c>
      <c r="S39" s="193"/>
      <c r="T39" s="17"/>
      <c r="U39" s="275">
        <v>12.6372</v>
      </c>
      <c r="V39" s="275"/>
      <c r="W39" s="193"/>
      <c r="X39" s="17"/>
      <c r="Y39" s="193"/>
      <c r="Z39" s="17"/>
      <c r="AA39" s="275">
        <v>42.359900000000003</v>
      </c>
      <c r="AB39" s="275"/>
      <c r="AC39" s="193"/>
      <c r="AD39" s="194"/>
    </row>
    <row r="40" spans="1:30" x14ac:dyDescent="0.25">
      <c r="B40" s="56"/>
      <c r="C40" s="56"/>
      <c r="D40" s="56"/>
      <c r="E40" s="56"/>
      <c r="F40" s="1">
        <v>3.95</v>
      </c>
      <c r="G40" s="6">
        <v>16.766500000000001</v>
      </c>
      <c r="H40" s="56"/>
      <c r="I40" s="56"/>
      <c r="J40" s="56"/>
      <c r="K40" s="56"/>
      <c r="L40" s="1">
        <v>5.9090999999999996</v>
      </c>
      <c r="M40" s="6">
        <v>13.1752</v>
      </c>
      <c r="N40" s="56"/>
      <c r="O40" s="56"/>
      <c r="P40" s="56"/>
      <c r="Q40" s="56"/>
      <c r="R40" s="56"/>
      <c r="S40" s="56"/>
      <c r="T40" s="56"/>
      <c r="U40" s="1">
        <v>9.5142000000000007</v>
      </c>
      <c r="V40" s="6">
        <v>15.5694</v>
      </c>
      <c r="W40" s="56"/>
      <c r="X40" s="56"/>
      <c r="Y40" s="56"/>
      <c r="Z40" s="56"/>
      <c r="AA40" s="1">
        <v>36.436599999999999</v>
      </c>
      <c r="AB40" s="6">
        <v>47.686300000000003</v>
      </c>
      <c r="AC40" s="56"/>
      <c r="AD40" s="56"/>
    </row>
    <row r="42" spans="1:30" x14ac:dyDescent="0.25">
      <c r="B42" s="97" t="s">
        <v>287</v>
      </c>
    </row>
    <row r="43" spans="1:30" x14ac:dyDescent="0.25">
      <c r="A43" s="97"/>
      <c r="B43" s="108" t="s">
        <v>312</v>
      </c>
      <c r="C43" s="97"/>
      <c r="D43" s="97"/>
      <c r="E43" s="101"/>
      <c r="F43" s="99"/>
      <c r="G43" s="107"/>
    </row>
    <row r="44" spans="1:30" x14ac:dyDescent="0.25">
      <c r="A44" s="97"/>
      <c r="B44" s="108" t="s">
        <v>310</v>
      </c>
      <c r="C44" s="102"/>
      <c r="D44" s="99"/>
      <c r="E44" s="101"/>
      <c r="F44" s="99"/>
      <c r="G44" s="107"/>
    </row>
    <row r="45" spans="1:30" x14ac:dyDescent="0.25">
      <c r="B45" s="108" t="s">
        <v>311</v>
      </c>
      <c r="C45" s="107"/>
      <c r="D45" s="99"/>
      <c r="E45" s="107"/>
      <c r="F45" s="99"/>
      <c r="G45" s="107"/>
      <c r="H45" s="99"/>
    </row>
    <row r="46" spans="1:30" x14ac:dyDescent="0.25">
      <c r="B46" s="150"/>
      <c r="C46" s="107"/>
      <c r="D46" s="99"/>
      <c r="E46" s="107"/>
      <c r="F46" s="99"/>
      <c r="G46" s="107"/>
      <c r="H46" s="99"/>
    </row>
    <row r="47" spans="1:30" x14ac:dyDescent="0.25">
      <c r="B47" s="150"/>
      <c r="C47" s="107"/>
      <c r="D47" s="99"/>
      <c r="E47" s="107"/>
      <c r="F47" s="99"/>
      <c r="G47" s="107"/>
      <c r="H47" s="99"/>
    </row>
    <row r="48" spans="1:30" x14ac:dyDescent="0.25">
      <c r="B48" s="150"/>
      <c r="C48" s="107"/>
      <c r="D48" s="99"/>
      <c r="E48" s="107"/>
      <c r="F48" s="99"/>
      <c r="G48" s="107"/>
      <c r="H48" s="99"/>
    </row>
    <row r="49" spans="2:8" x14ac:dyDescent="0.25">
      <c r="B49" s="150"/>
      <c r="C49" s="107"/>
      <c r="D49" s="99"/>
      <c r="E49" s="107"/>
      <c r="F49" s="99"/>
      <c r="G49" s="107"/>
      <c r="H49" s="99"/>
    </row>
  </sheetData>
  <mergeCells count="144">
    <mergeCell ref="D4:O4"/>
    <mergeCell ref="D5:O5"/>
    <mergeCell ref="S4:AD4"/>
    <mergeCell ref="S5:AD5"/>
    <mergeCell ref="AA19:AB19"/>
    <mergeCell ref="Y19:Z19"/>
    <mergeCell ref="W19:X19"/>
    <mergeCell ref="U19:V19"/>
    <mergeCell ref="AA15:AB15"/>
    <mergeCell ref="AA13:AB13"/>
    <mergeCell ref="Y13:Z13"/>
    <mergeCell ref="W13:X13"/>
    <mergeCell ref="AC6:AD6"/>
    <mergeCell ref="AA6:AB6"/>
    <mergeCell ref="Y6:Z6"/>
    <mergeCell ref="W6:X6"/>
    <mergeCell ref="U6:V6"/>
    <mergeCell ref="AC7:AD7"/>
    <mergeCell ref="AA7:AB7"/>
    <mergeCell ref="Y7:Z7"/>
    <mergeCell ref="W7:X7"/>
    <mergeCell ref="U7:V7"/>
    <mergeCell ref="L17:M17"/>
    <mergeCell ref="N17:O17"/>
    <mergeCell ref="AC21:AD21"/>
    <mergeCell ref="AA21:AB21"/>
    <mergeCell ref="AC19:AD19"/>
    <mergeCell ref="Y15:Z15"/>
    <mergeCell ref="W15:X15"/>
    <mergeCell ref="AC17:AD17"/>
    <mergeCell ref="AA17:AB17"/>
    <mergeCell ref="AC15:AD15"/>
    <mergeCell ref="Y21:Z21"/>
    <mergeCell ref="W21:X21"/>
    <mergeCell ref="AC31:AD31"/>
    <mergeCell ref="F39:G39"/>
    <mergeCell ref="L39:M39"/>
    <mergeCell ref="U39:V39"/>
    <mergeCell ref="AA39:AB39"/>
    <mergeCell ref="F37:G37"/>
    <mergeCell ref="L37:M37"/>
    <mergeCell ref="N37:O37"/>
    <mergeCell ref="U37:V37"/>
    <mergeCell ref="AA37:AB37"/>
    <mergeCell ref="AC37:AD37"/>
    <mergeCell ref="AC33:AD33"/>
    <mergeCell ref="Y33:Z33"/>
    <mergeCell ref="W31:X31"/>
    <mergeCell ref="U31:V31"/>
    <mergeCell ref="D31:E31"/>
    <mergeCell ref="F31:G31"/>
    <mergeCell ref="H31:I31"/>
    <mergeCell ref="J31:K31"/>
    <mergeCell ref="L31:M31"/>
    <mergeCell ref="N31:O31"/>
    <mergeCell ref="S31:T31"/>
    <mergeCell ref="AA33:AB33"/>
    <mergeCell ref="D35:E35"/>
    <mergeCell ref="H35:I35"/>
    <mergeCell ref="L35:M35"/>
    <mergeCell ref="S35:T35"/>
    <mergeCell ref="W35:X35"/>
    <mergeCell ref="AA35:AB35"/>
    <mergeCell ref="H33:I33"/>
    <mergeCell ref="J33:K33"/>
    <mergeCell ref="L33:M33"/>
    <mergeCell ref="N33:O33"/>
    <mergeCell ref="W33:X33"/>
    <mergeCell ref="Y31:Z31"/>
    <mergeCell ref="AA31:AB31"/>
    <mergeCell ref="AA25:AB25"/>
    <mergeCell ref="AC25:AD25"/>
    <mergeCell ref="Y25:Z25"/>
    <mergeCell ref="J27:K27"/>
    <mergeCell ref="L27:M27"/>
    <mergeCell ref="Y27:Z27"/>
    <mergeCell ref="AA27:AB27"/>
    <mergeCell ref="AA23:AB23"/>
    <mergeCell ref="J29:K29"/>
    <mergeCell ref="L29:M29"/>
    <mergeCell ref="Y29:Z29"/>
    <mergeCell ref="AA29:AB29"/>
    <mergeCell ref="W23:X23"/>
    <mergeCell ref="W25:X25"/>
    <mergeCell ref="H25:I25"/>
    <mergeCell ref="J25:K25"/>
    <mergeCell ref="L25:M25"/>
    <mergeCell ref="N25:O25"/>
    <mergeCell ref="D23:E23"/>
    <mergeCell ref="H23:I23"/>
    <mergeCell ref="L23:M23"/>
    <mergeCell ref="S23:T23"/>
    <mergeCell ref="H21:I21"/>
    <mergeCell ref="J21:K21"/>
    <mergeCell ref="L21:M21"/>
    <mergeCell ref="N21:O21"/>
    <mergeCell ref="N15:O15"/>
    <mergeCell ref="H13:I13"/>
    <mergeCell ref="J13:K13"/>
    <mergeCell ref="L13:M13"/>
    <mergeCell ref="D19:E19"/>
    <mergeCell ref="F19:G19"/>
    <mergeCell ref="H19:I19"/>
    <mergeCell ref="J19:K19"/>
    <mergeCell ref="L19:M19"/>
    <mergeCell ref="N19:O19"/>
    <mergeCell ref="S19:T19"/>
    <mergeCell ref="AA9:AB9"/>
    <mergeCell ref="AC9:AD9"/>
    <mergeCell ref="D11:E11"/>
    <mergeCell ref="F11:G11"/>
    <mergeCell ref="H11:I11"/>
    <mergeCell ref="J11:K11"/>
    <mergeCell ref="L11:M11"/>
    <mergeCell ref="N11:O11"/>
    <mergeCell ref="S11:T11"/>
    <mergeCell ref="U11:V11"/>
    <mergeCell ref="H9:I9"/>
    <mergeCell ref="J9:K9"/>
    <mergeCell ref="L9:M9"/>
    <mergeCell ref="N9:O9"/>
    <mergeCell ref="W9:X9"/>
    <mergeCell ref="Y9:Z9"/>
    <mergeCell ref="W11:X11"/>
    <mergeCell ref="Y11:Z11"/>
    <mergeCell ref="AA11:AB11"/>
    <mergeCell ref="AC11:AD11"/>
    <mergeCell ref="H15:I15"/>
    <mergeCell ref="J15:K15"/>
    <mergeCell ref="L15:M15"/>
    <mergeCell ref="S7:T7"/>
    <mergeCell ref="D7:E7"/>
    <mergeCell ref="F7:G7"/>
    <mergeCell ref="H7:I7"/>
    <mergeCell ref="J7:K7"/>
    <mergeCell ref="L7:M7"/>
    <mergeCell ref="N7:O7"/>
    <mergeCell ref="S6:T6"/>
    <mergeCell ref="D6:E6"/>
    <mergeCell ref="F6:G6"/>
    <mergeCell ref="H6:I6"/>
    <mergeCell ref="J6:K6"/>
    <mergeCell ref="L6:M6"/>
    <mergeCell ref="N6:O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19</vt:i4>
      </vt:variant>
    </vt:vector>
  </HeadingPairs>
  <TitlesOfParts>
    <vt:vector size="19" baseType="lpstr">
      <vt:lpstr>Number of alcohol deaths (edu)</vt:lpstr>
      <vt:lpstr>Number of alcohol deaths (occu)</vt:lpstr>
      <vt:lpstr>Availability of causes of death</vt:lpstr>
      <vt:lpstr>Table 1</vt:lpstr>
      <vt:lpstr>Table 2</vt:lpstr>
      <vt:lpstr>Figure 1</vt:lpstr>
      <vt:lpstr>Table 3</vt:lpstr>
      <vt:lpstr>Table 4ab</vt:lpstr>
      <vt:lpstr>Table 4cd</vt:lpstr>
      <vt:lpstr>Figure 2a</vt:lpstr>
      <vt:lpstr>Figure 2b</vt:lpstr>
      <vt:lpstr>Figure 3</vt:lpstr>
      <vt:lpstr>Table A1</vt:lpstr>
      <vt:lpstr>Table A2</vt:lpstr>
      <vt:lpstr>Table A3</vt:lpstr>
      <vt:lpstr>Table A4</vt:lpstr>
      <vt:lpstr>Figure A1</vt:lpstr>
      <vt:lpstr>Sheet1</vt:lpstr>
      <vt:lpstr>Sheet2</vt:lpstr>
    </vt:vector>
  </TitlesOfParts>
  <Company>Erasmus MC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 de Gelder</dc:creator>
  <cp:lastModifiedBy>Johan Mackenbach</cp:lastModifiedBy>
  <dcterms:created xsi:type="dcterms:W3CDTF">2015-02-26T11:21:23Z</dcterms:created>
  <dcterms:modified xsi:type="dcterms:W3CDTF">2015-10-08T06:08:36Z</dcterms:modified>
</cp:coreProperties>
</file>